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LCA/Desktop/Výběrová řízení/SŠGS_Cvičná kuchyň Lázně Bělohrad/Finální dokumenty ke zveřejnění/Priloha_c 2a) - Soupis stavebnich praci a vykonu - CAST I/"/>
    </mc:Choice>
  </mc:AlternateContent>
  <xr:revisionPtr revIDLastSave="0" documentId="8_{0B8F9D47-1118-0746-8E78-F78941B3760A}" xr6:coauthVersionLast="47" xr6:coauthVersionMax="47" xr10:uidLastSave="{00000000-0000-0000-0000-000000000000}"/>
  <bookViews>
    <workbookView xWindow="0" yWindow="500" windowWidth="51200" windowHeight="27040" xr2:uid="{00000000-000D-0000-FFFF-FFFF00000000}"/>
  </bookViews>
  <sheets>
    <sheet name="Rekapitulace stavby" sheetId="1" r:id="rId1"/>
    <sheet name="SO00 - Bourací práce" sheetId="2" r:id="rId2"/>
    <sheet name="SO01 - Stavební práce" sheetId="3" r:id="rId3"/>
    <sheet name="SO02 - Zdravotechnika" sheetId="4" r:id="rId4"/>
    <sheet name="SO03 - Tuková kanalizace" sheetId="5" r:id="rId5"/>
    <sheet name="SO05 - ÚT" sheetId="6" r:id="rId6"/>
    <sheet name="SO06 - VZT" sheetId="7" r:id="rId7"/>
    <sheet name="SO07 - Elektroinstalace" sheetId="8" r:id="rId8"/>
    <sheet name="SO99 - Vedlejší rozpočtov..." sheetId="9" r:id="rId9"/>
  </sheets>
  <definedNames>
    <definedName name="_xlnm._FilterDatabase" localSheetId="1" hidden="1">'SO00 - Bourací práce'!$C$90:$K$432</definedName>
    <definedName name="_xlnm._FilterDatabase" localSheetId="2" hidden="1">'SO01 - Stavební práce'!$C$95:$K$1121</definedName>
    <definedName name="_xlnm._FilterDatabase" localSheetId="3" hidden="1">'SO02 - Zdravotechnika'!$C$90:$K$231</definedName>
    <definedName name="_xlnm._FilterDatabase" localSheetId="4" hidden="1">'SO03 - Tuková kanalizace'!$C$84:$K$162</definedName>
    <definedName name="_xlnm._FilterDatabase" localSheetId="5" hidden="1">'SO05 - ÚT'!$C$80:$K$85</definedName>
    <definedName name="_xlnm._FilterDatabase" localSheetId="6" hidden="1">'SO06 - VZT'!$C$80:$K$84</definedName>
    <definedName name="_xlnm._FilterDatabase" localSheetId="7" hidden="1">'SO07 - Elektroinstalace'!$C$85:$K$201</definedName>
    <definedName name="_xlnm._FilterDatabase" localSheetId="8" hidden="1">'SO99 - Vedlejší rozpočtov...'!$C$82:$K$95</definedName>
    <definedName name="_xlnm.Print_Titles" localSheetId="0">'Rekapitulace stavby'!$52:$52</definedName>
    <definedName name="_xlnm.Print_Titles" localSheetId="1">'SO00 - Bourací práce'!$90:$90</definedName>
    <definedName name="_xlnm.Print_Titles" localSheetId="2">'SO01 - Stavební práce'!$95:$95</definedName>
    <definedName name="_xlnm.Print_Titles" localSheetId="3">'SO02 - Zdravotechnika'!$90:$90</definedName>
    <definedName name="_xlnm.Print_Titles" localSheetId="4">'SO03 - Tuková kanalizace'!$84:$84</definedName>
    <definedName name="_xlnm.Print_Titles" localSheetId="5">'SO05 - ÚT'!$80:$80</definedName>
    <definedName name="_xlnm.Print_Titles" localSheetId="6">'SO06 - VZT'!$80:$80</definedName>
    <definedName name="_xlnm.Print_Titles" localSheetId="7">'SO07 - Elektroinstalace'!$85:$85</definedName>
    <definedName name="_xlnm.Print_Titles" localSheetId="8">'SO99 - Vedlejší rozpočtov...'!$82:$82</definedName>
    <definedName name="_xlnm.Print_Area" localSheetId="0">'Rekapitulace stavby'!$D$4:$AO$36,'Rekapitulace stavby'!$C$42:$AQ$63</definedName>
    <definedName name="_xlnm.Print_Area" localSheetId="1">'SO00 - Bourací práce'!$C$45:$J$72,'SO00 - Bourací práce'!$C$78:$K$432</definedName>
    <definedName name="_xlnm.Print_Area" localSheetId="2">'SO01 - Stavební práce'!$C$45:$J$77,'SO01 - Stavební práce'!$C$83:$K$1121</definedName>
    <definedName name="_xlnm.Print_Area" localSheetId="3">'SO02 - Zdravotechnika'!$C$45:$J$72,'SO02 - Zdravotechnika'!$C$78:$K$231</definedName>
    <definedName name="_xlnm.Print_Area" localSheetId="4">'SO03 - Tuková kanalizace'!$C$45:$J$66,'SO03 - Tuková kanalizace'!$C$72:$K$162</definedName>
    <definedName name="_xlnm.Print_Area" localSheetId="5">'SO05 - ÚT'!$C$45:$J$62,'SO05 - ÚT'!$C$68:$K$85</definedName>
    <definedName name="_xlnm.Print_Area" localSheetId="6">'SO06 - VZT'!$C$45:$J$62,'SO06 - VZT'!$C$68:$K$84</definedName>
    <definedName name="_xlnm.Print_Area" localSheetId="7">'SO07 - Elektroinstalace'!$C$45:$J$67,'SO07 - Elektroinstalace'!$C$73:$K$201</definedName>
    <definedName name="_xlnm.Print_Area" localSheetId="8">'SO99 - Vedlejší rozpočtov...'!$C$45:$J$64,'SO99 - Vedlejší rozpočtov...'!$C$70:$K$95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2" i="1"/>
  <c r="J35" i="9"/>
  <c r="AX62" i="1" s="1"/>
  <c r="BI95" i="9"/>
  <c r="BH95" i="9"/>
  <c r="BG95" i="9"/>
  <c r="BF95" i="9"/>
  <c r="T95" i="9"/>
  <c r="T94" i="9" s="1"/>
  <c r="R95" i="9"/>
  <c r="R94" i="9" s="1"/>
  <c r="P95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0" i="9"/>
  <c r="BH90" i="9"/>
  <c r="BG90" i="9"/>
  <c r="BF90" i="9"/>
  <c r="T90" i="9"/>
  <c r="R90" i="9"/>
  <c r="P90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J80" i="9"/>
  <c r="J79" i="9"/>
  <c r="F77" i="9"/>
  <c r="E75" i="9"/>
  <c r="J55" i="9"/>
  <c r="J54" i="9"/>
  <c r="F52" i="9"/>
  <c r="E50" i="9"/>
  <c r="J18" i="9"/>
  <c r="E18" i="9"/>
  <c r="F80" i="9" s="1"/>
  <c r="J17" i="9"/>
  <c r="J15" i="9"/>
  <c r="E15" i="9"/>
  <c r="F79" i="9" s="1"/>
  <c r="J14" i="9"/>
  <c r="J12" i="9"/>
  <c r="J52" i="9" s="1"/>
  <c r="E7" i="9"/>
  <c r="E73" i="9"/>
  <c r="J37" i="8"/>
  <c r="J36" i="8"/>
  <c r="AY61" i="1"/>
  <c r="J35" i="8"/>
  <c r="AX61" i="1" s="1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J82" i="8"/>
  <c r="F80" i="8"/>
  <c r="E78" i="8"/>
  <c r="J54" i="8"/>
  <c r="F52" i="8"/>
  <c r="E50" i="8"/>
  <c r="J24" i="8"/>
  <c r="E24" i="8"/>
  <c r="J83" i="8" s="1"/>
  <c r="J23" i="8"/>
  <c r="J18" i="8"/>
  <c r="E18" i="8"/>
  <c r="F55" i="8" s="1"/>
  <c r="J17" i="8"/>
  <c r="J15" i="8"/>
  <c r="E15" i="8"/>
  <c r="F54" i="8" s="1"/>
  <c r="J14" i="8"/>
  <c r="J12" i="8"/>
  <c r="J52" i="8" s="1"/>
  <c r="E7" i="8"/>
  <c r="E48" i="8" s="1"/>
  <c r="J37" i="7"/>
  <c r="J36" i="7"/>
  <c r="AY60" i="1" s="1"/>
  <c r="J35" i="7"/>
  <c r="AX60" i="1"/>
  <c r="BI84" i="7"/>
  <c r="BH84" i="7"/>
  <c r="BG84" i="7"/>
  <c r="BF84" i="7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0" i="1" s="1"/>
  <c r="J77" i="7"/>
  <c r="F75" i="7"/>
  <c r="E73" i="7"/>
  <c r="J54" i="7"/>
  <c r="F52" i="7"/>
  <c r="E50" i="7"/>
  <c r="J24" i="7"/>
  <c r="E24" i="7"/>
  <c r="J55" i="7" s="1"/>
  <c r="J23" i="7"/>
  <c r="J18" i="7"/>
  <c r="E18" i="7"/>
  <c r="F78" i="7" s="1"/>
  <c r="J17" i="7"/>
  <c r="J15" i="7"/>
  <c r="E15" i="7"/>
  <c r="F77" i="7" s="1"/>
  <c r="J14" i="7"/>
  <c r="J12" i="7"/>
  <c r="J52" i="7"/>
  <c r="E7" i="7"/>
  <c r="E71" i="7" s="1"/>
  <c r="J37" i="6"/>
  <c r="J36" i="6"/>
  <c r="AY59" i="1" s="1"/>
  <c r="J35" i="6"/>
  <c r="AX59" i="1" s="1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J78" i="6"/>
  <c r="J77" i="6"/>
  <c r="F75" i="6"/>
  <c r="E73" i="6"/>
  <c r="J55" i="6"/>
  <c r="J54" i="6"/>
  <c r="F52" i="6"/>
  <c r="E50" i="6"/>
  <c r="J18" i="6"/>
  <c r="E18" i="6"/>
  <c r="F55" i="6"/>
  <c r="J17" i="6"/>
  <c r="J15" i="6"/>
  <c r="E15" i="6"/>
  <c r="F77" i="6"/>
  <c r="J14" i="6"/>
  <c r="J12" i="6"/>
  <c r="J52" i="6" s="1"/>
  <c r="E7" i="6"/>
  <c r="E71" i="6" s="1"/>
  <c r="J37" i="5"/>
  <c r="J36" i="5"/>
  <c r="AY58" i="1" s="1"/>
  <c r="J35" i="5"/>
  <c r="AX58" i="1"/>
  <c r="BI162" i="5"/>
  <c r="BH162" i="5"/>
  <c r="BG162" i="5"/>
  <c r="BF162" i="5"/>
  <c r="T162" i="5"/>
  <c r="T161" i="5"/>
  <c r="R162" i="5"/>
  <c r="R161" i="5" s="1"/>
  <c r="P162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2" i="5"/>
  <c r="BH122" i="5"/>
  <c r="BG122" i="5"/>
  <c r="BF122" i="5"/>
  <c r="T122" i="5"/>
  <c r="R122" i="5"/>
  <c r="P122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J82" i="5"/>
  <c r="J81" i="5"/>
  <c r="F79" i="5"/>
  <c r="E77" i="5"/>
  <c r="J55" i="5"/>
  <c r="J54" i="5"/>
  <c r="F52" i="5"/>
  <c r="E50" i="5"/>
  <c r="J18" i="5"/>
  <c r="E18" i="5"/>
  <c r="F82" i="5" s="1"/>
  <c r="J17" i="5"/>
  <c r="J15" i="5"/>
  <c r="E15" i="5"/>
  <c r="F54" i="5"/>
  <c r="J14" i="5"/>
  <c r="J12" i="5"/>
  <c r="J79" i="5"/>
  <c r="E7" i="5"/>
  <c r="E75" i="5" s="1"/>
  <c r="J37" i="4"/>
  <c r="J36" i="4"/>
  <c r="AY57" i="1"/>
  <c r="J35" i="4"/>
  <c r="AX57" i="1" s="1"/>
  <c r="BI231" i="4"/>
  <c r="BH231" i="4"/>
  <c r="BG231" i="4"/>
  <c r="BF231" i="4"/>
  <c r="T231" i="4"/>
  <c r="T230" i="4"/>
  <c r="R231" i="4"/>
  <c r="R230" i="4" s="1"/>
  <c r="P231" i="4"/>
  <c r="P230" i="4" s="1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T225" i="4"/>
  <c r="R226" i="4"/>
  <c r="R225" i="4" s="1"/>
  <c r="P226" i="4"/>
  <c r="P225" i="4" s="1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3" i="4"/>
  <c r="BH113" i="4"/>
  <c r="BG113" i="4"/>
  <c r="BF113" i="4"/>
  <c r="T113" i="4"/>
  <c r="T112" i="4"/>
  <c r="R113" i="4"/>
  <c r="R112" i="4" s="1"/>
  <c r="P113" i="4"/>
  <c r="P112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J88" i="4"/>
  <c r="J87" i="4"/>
  <c r="F85" i="4"/>
  <c r="E83" i="4"/>
  <c r="J55" i="4"/>
  <c r="J54" i="4"/>
  <c r="F52" i="4"/>
  <c r="E50" i="4"/>
  <c r="J18" i="4"/>
  <c r="E18" i="4"/>
  <c r="F88" i="4"/>
  <c r="J17" i="4"/>
  <c r="J15" i="4"/>
  <c r="E15" i="4"/>
  <c r="F54" i="4" s="1"/>
  <c r="J14" i="4"/>
  <c r="J12" i="4"/>
  <c r="J85" i="4"/>
  <c r="E7" i="4"/>
  <c r="E48" i="4" s="1"/>
  <c r="J37" i="3"/>
  <c r="J36" i="3"/>
  <c r="AY56" i="1" s="1"/>
  <c r="J35" i="3"/>
  <c r="AX56" i="1"/>
  <c r="BI1116" i="3"/>
  <c r="BH1116" i="3"/>
  <c r="BG1116" i="3"/>
  <c r="BF1116" i="3"/>
  <c r="T1116" i="3"/>
  <c r="R1116" i="3"/>
  <c r="P1116" i="3"/>
  <c r="BI1110" i="3"/>
  <c r="BH1110" i="3"/>
  <c r="BG1110" i="3"/>
  <c r="BF1110" i="3"/>
  <c r="T1110" i="3"/>
  <c r="R1110" i="3"/>
  <c r="P1110" i="3"/>
  <c r="BI1104" i="3"/>
  <c r="BH1104" i="3"/>
  <c r="BG1104" i="3"/>
  <c r="BF1104" i="3"/>
  <c r="T1104" i="3"/>
  <c r="R1104" i="3"/>
  <c r="P1104" i="3"/>
  <c r="BI1099" i="3"/>
  <c r="BH1099" i="3"/>
  <c r="BG1099" i="3"/>
  <c r="BF1099" i="3"/>
  <c r="T1099" i="3"/>
  <c r="R1099" i="3"/>
  <c r="P1099" i="3"/>
  <c r="BI1094" i="3"/>
  <c r="BH1094" i="3"/>
  <c r="BG1094" i="3"/>
  <c r="BF1094" i="3"/>
  <c r="T1094" i="3"/>
  <c r="R1094" i="3"/>
  <c r="P1094" i="3"/>
  <c r="BI1091" i="3"/>
  <c r="BH1091" i="3"/>
  <c r="BG1091" i="3"/>
  <c r="BF1091" i="3"/>
  <c r="T1091" i="3"/>
  <c r="R1091" i="3"/>
  <c r="P1091" i="3"/>
  <c r="BI1086" i="3"/>
  <c r="BH1086" i="3"/>
  <c r="BG1086" i="3"/>
  <c r="BF1086" i="3"/>
  <c r="T1086" i="3"/>
  <c r="R1086" i="3"/>
  <c r="P1086" i="3"/>
  <c r="BI1083" i="3"/>
  <c r="BH1083" i="3"/>
  <c r="BG1083" i="3"/>
  <c r="BF1083" i="3"/>
  <c r="T1083" i="3"/>
  <c r="R1083" i="3"/>
  <c r="P1083" i="3"/>
  <c r="BI1080" i="3"/>
  <c r="BH1080" i="3"/>
  <c r="BG1080" i="3"/>
  <c r="BF1080" i="3"/>
  <c r="T1080" i="3"/>
  <c r="R1080" i="3"/>
  <c r="P1080" i="3"/>
  <c r="BI1078" i="3"/>
  <c r="BH1078" i="3"/>
  <c r="BG1078" i="3"/>
  <c r="BF1078" i="3"/>
  <c r="T1078" i="3"/>
  <c r="R1078" i="3"/>
  <c r="P1078" i="3"/>
  <c r="BI1076" i="3"/>
  <c r="BH1076" i="3"/>
  <c r="BG1076" i="3"/>
  <c r="BF1076" i="3"/>
  <c r="T1076" i="3"/>
  <c r="R1076" i="3"/>
  <c r="P1076" i="3"/>
  <c r="BI1070" i="3"/>
  <c r="BH1070" i="3"/>
  <c r="BG1070" i="3"/>
  <c r="BF1070" i="3"/>
  <c r="T1070" i="3"/>
  <c r="R1070" i="3"/>
  <c r="P1070" i="3"/>
  <c r="BI1068" i="3"/>
  <c r="BH1068" i="3"/>
  <c r="BG1068" i="3"/>
  <c r="BF1068" i="3"/>
  <c r="T1068" i="3"/>
  <c r="R1068" i="3"/>
  <c r="P1068" i="3"/>
  <c r="BI1065" i="3"/>
  <c r="BH1065" i="3"/>
  <c r="BG1065" i="3"/>
  <c r="BF1065" i="3"/>
  <c r="T1065" i="3"/>
  <c r="R1065" i="3"/>
  <c r="P1065" i="3"/>
  <c r="BI1063" i="3"/>
  <c r="BH1063" i="3"/>
  <c r="BG1063" i="3"/>
  <c r="BF1063" i="3"/>
  <c r="T1063" i="3"/>
  <c r="R1063" i="3"/>
  <c r="P1063" i="3"/>
  <c r="BI1044" i="3"/>
  <c r="BH1044" i="3"/>
  <c r="BG1044" i="3"/>
  <c r="BF1044" i="3"/>
  <c r="T1044" i="3"/>
  <c r="R1044" i="3"/>
  <c r="P1044" i="3"/>
  <c r="BI1042" i="3"/>
  <c r="BH1042" i="3"/>
  <c r="BG1042" i="3"/>
  <c r="BF1042" i="3"/>
  <c r="T1042" i="3"/>
  <c r="R1042" i="3"/>
  <c r="P1042" i="3"/>
  <c r="BI1029" i="3"/>
  <c r="BH1029" i="3"/>
  <c r="BG1029" i="3"/>
  <c r="BF1029" i="3"/>
  <c r="T1029" i="3"/>
  <c r="R1029" i="3"/>
  <c r="P1029" i="3"/>
  <c r="BI1027" i="3"/>
  <c r="BH1027" i="3"/>
  <c r="BG1027" i="3"/>
  <c r="BF1027" i="3"/>
  <c r="T1027" i="3"/>
  <c r="R1027" i="3"/>
  <c r="P1027" i="3"/>
  <c r="BI1018" i="3"/>
  <c r="BH1018" i="3"/>
  <c r="BG1018" i="3"/>
  <c r="BF1018" i="3"/>
  <c r="T1018" i="3"/>
  <c r="R1018" i="3"/>
  <c r="P1018" i="3"/>
  <c r="BI1016" i="3"/>
  <c r="BH1016" i="3"/>
  <c r="BG1016" i="3"/>
  <c r="BF1016" i="3"/>
  <c r="T1016" i="3"/>
  <c r="R1016" i="3"/>
  <c r="P1016" i="3"/>
  <c r="BI1001" i="3"/>
  <c r="BH1001" i="3"/>
  <c r="BG1001" i="3"/>
  <c r="BF1001" i="3"/>
  <c r="T1001" i="3"/>
  <c r="R1001" i="3"/>
  <c r="P1001" i="3"/>
  <c r="BI993" i="3"/>
  <c r="BH993" i="3"/>
  <c r="BG993" i="3"/>
  <c r="BF993" i="3"/>
  <c r="T993" i="3"/>
  <c r="R993" i="3"/>
  <c r="P993" i="3"/>
  <c r="BI975" i="3"/>
  <c r="BH975" i="3"/>
  <c r="BG975" i="3"/>
  <c r="BF975" i="3"/>
  <c r="T975" i="3"/>
  <c r="R975" i="3"/>
  <c r="P975" i="3"/>
  <c r="BI972" i="3"/>
  <c r="BH972" i="3"/>
  <c r="BG972" i="3"/>
  <c r="BF972" i="3"/>
  <c r="T972" i="3"/>
  <c r="R972" i="3"/>
  <c r="P972" i="3"/>
  <c r="BI970" i="3"/>
  <c r="BH970" i="3"/>
  <c r="BG970" i="3"/>
  <c r="BF970" i="3"/>
  <c r="T970" i="3"/>
  <c r="R970" i="3"/>
  <c r="P970" i="3"/>
  <c r="BI968" i="3"/>
  <c r="BH968" i="3"/>
  <c r="BG968" i="3"/>
  <c r="BF968" i="3"/>
  <c r="T968" i="3"/>
  <c r="R968" i="3"/>
  <c r="P968" i="3"/>
  <c r="BI955" i="3"/>
  <c r="BH955" i="3"/>
  <c r="BG955" i="3"/>
  <c r="BF955" i="3"/>
  <c r="T955" i="3"/>
  <c r="R955" i="3"/>
  <c r="P955" i="3"/>
  <c r="BI953" i="3"/>
  <c r="BH953" i="3"/>
  <c r="BG953" i="3"/>
  <c r="BF953" i="3"/>
  <c r="T953" i="3"/>
  <c r="R953" i="3"/>
  <c r="P953" i="3"/>
  <c r="BI950" i="3"/>
  <c r="BH950" i="3"/>
  <c r="BG950" i="3"/>
  <c r="BF950" i="3"/>
  <c r="T950" i="3"/>
  <c r="R950" i="3"/>
  <c r="P950" i="3"/>
  <c r="BI948" i="3"/>
  <c r="BH948" i="3"/>
  <c r="BG948" i="3"/>
  <c r="BF948" i="3"/>
  <c r="T948" i="3"/>
  <c r="R948" i="3"/>
  <c r="P948" i="3"/>
  <c r="BI935" i="3"/>
  <c r="BH935" i="3"/>
  <c r="BG935" i="3"/>
  <c r="BF935" i="3"/>
  <c r="T935" i="3"/>
  <c r="R935" i="3"/>
  <c r="P935" i="3"/>
  <c r="BI933" i="3"/>
  <c r="BH933" i="3"/>
  <c r="BG933" i="3"/>
  <c r="BF933" i="3"/>
  <c r="T933" i="3"/>
  <c r="R933" i="3"/>
  <c r="P933" i="3"/>
  <c r="BI920" i="3"/>
  <c r="BH920" i="3"/>
  <c r="BG920" i="3"/>
  <c r="BF920" i="3"/>
  <c r="T920" i="3"/>
  <c r="R920" i="3"/>
  <c r="P920" i="3"/>
  <c r="BI905" i="3"/>
  <c r="BH905" i="3"/>
  <c r="BG905" i="3"/>
  <c r="BF905" i="3"/>
  <c r="T905" i="3"/>
  <c r="R905" i="3"/>
  <c r="P905" i="3"/>
  <c r="BI890" i="3"/>
  <c r="BH890" i="3"/>
  <c r="BG890" i="3"/>
  <c r="BF890" i="3"/>
  <c r="T890" i="3"/>
  <c r="R890" i="3"/>
  <c r="P890" i="3"/>
  <c r="BI875" i="3"/>
  <c r="BH875" i="3"/>
  <c r="BG875" i="3"/>
  <c r="BF875" i="3"/>
  <c r="T875" i="3"/>
  <c r="R875" i="3"/>
  <c r="P875" i="3"/>
  <c r="BI866" i="3"/>
  <c r="BH866" i="3"/>
  <c r="BG866" i="3"/>
  <c r="BF866" i="3"/>
  <c r="T866" i="3"/>
  <c r="R866" i="3"/>
  <c r="P866" i="3"/>
  <c r="BI858" i="3"/>
  <c r="BH858" i="3"/>
  <c r="BG858" i="3"/>
  <c r="BF858" i="3"/>
  <c r="T858" i="3"/>
  <c r="R858" i="3"/>
  <c r="P858" i="3"/>
  <c r="BI855" i="3"/>
  <c r="BH855" i="3"/>
  <c r="BG855" i="3"/>
  <c r="BF855" i="3"/>
  <c r="T855" i="3"/>
  <c r="R855" i="3"/>
  <c r="P855" i="3"/>
  <c r="BI853" i="3"/>
  <c r="BH853" i="3"/>
  <c r="BG853" i="3"/>
  <c r="BF853" i="3"/>
  <c r="T853" i="3"/>
  <c r="R853" i="3"/>
  <c r="P853" i="3"/>
  <c r="BI845" i="3"/>
  <c r="BH845" i="3"/>
  <c r="BG845" i="3"/>
  <c r="BF845" i="3"/>
  <c r="T845" i="3"/>
  <c r="R845" i="3"/>
  <c r="P845" i="3"/>
  <c r="BI840" i="3"/>
  <c r="BH840" i="3"/>
  <c r="BG840" i="3"/>
  <c r="BF840" i="3"/>
  <c r="T840" i="3"/>
  <c r="R840" i="3"/>
  <c r="P840" i="3"/>
  <c r="BI832" i="3"/>
  <c r="BH832" i="3"/>
  <c r="BG832" i="3"/>
  <c r="BF832" i="3"/>
  <c r="T832" i="3"/>
  <c r="R832" i="3"/>
  <c r="P832" i="3"/>
  <c r="BI824" i="3"/>
  <c r="BH824" i="3"/>
  <c r="BG824" i="3"/>
  <c r="BF824" i="3"/>
  <c r="T824" i="3"/>
  <c r="R824" i="3"/>
  <c r="P824" i="3"/>
  <c r="BI822" i="3"/>
  <c r="BH822" i="3"/>
  <c r="BG822" i="3"/>
  <c r="BF822" i="3"/>
  <c r="T822" i="3"/>
  <c r="R822" i="3"/>
  <c r="P822" i="3"/>
  <c r="BI801" i="3"/>
  <c r="BH801" i="3"/>
  <c r="BG801" i="3"/>
  <c r="BF801" i="3"/>
  <c r="T801" i="3"/>
  <c r="R801" i="3"/>
  <c r="P801" i="3"/>
  <c r="BI799" i="3"/>
  <c r="BH799" i="3"/>
  <c r="BG799" i="3"/>
  <c r="BF799" i="3"/>
  <c r="T799" i="3"/>
  <c r="R799" i="3"/>
  <c r="P799" i="3"/>
  <c r="BI796" i="3"/>
  <c r="BH796" i="3"/>
  <c r="BG796" i="3"/>
  <c r="BF796" i="3"/>
  <c r="T796" i="3"/>
  <c r="R796" i="3"/>
  <c r="P796" i="3"/>
  <c r="BI794" i="3"/>
  <c r="BH794" i="3"/>
  <c r="BG794" i="3"/>
  <c r="BF794" i="3"/>
  <c r="T794" i="3"/>
  <c r="R794" i="3"/>
  <c r="P794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3" i="3"/>
  <c r="BH783" i="3"/>
  <c r="BG783" i="3"/>
  <c r="BF783" i="3"/>
  <c r="T783" i="3"/>
  <c r="R783" i="3"/>
  <c r="P783" i="3"/>
  <c r="BI778" i="3"/>
  <c r="BH778" i="3"/>
  <c r="BG778" i="3"/>
  <c r="BF778" i="3"/>
  <c r="T778" i="3"/>
  <c r="R778" i="3"/>
  <c r="P778" i="3"/>
  <c r="BI757" i="3"/>
  <c r="BH757" i="3"/>
  <c r="BG757" i="3"/>
  <c r="BF757" i="3"/>
  <c r="T757" i="3"/>
  <c r="R757" i="3"/>
  <c r="P757" i="3"/>
  <c r="BI754" i="3"/>
  <c r="BH754" i="3"/>
  <c r="BG754" i="3"/>
  <c r="BF754" i="3"/>
  <c r="T754" i="3"/>
  <c r="R754" i="3"/>
  <c r="P754" i="3"/>
  <c r="BI752" i="3"/>
  <c r="BH752" i="3"/>
  <c r="BG752" i="3"/>
  <c r="BF752" i="3"/>
  <c r="T752" i="3"/>
  <c r="R752" i="3"/>
  <c r="P752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41" i="3"/>
  <c r="BH741" i="3"/>
  <c r="BG741" i="3"/>
  <c r="BF741" i="3"/>
  <c r="T741" i="3"/>
  <c r="R741" i="3"/>
  <c r="P741" i="3"/>
  <c r="BI724" i="3"/>
  <c r="BH724" i="3"/>
  <c r="BG724" i="3"/>
  <c r="BF724" i="3"/>
  <c r="T724" i="3"/>
  <c r="R724" i="3"/>
  <c r="P724" i="3"/>
  <c r="BI717" i="3"/>
  <c r="BH717" i="3"/>
  <c r="BG717" i="3"/>
  <c r="BF717" i="3"/>
  <c r="T717" i="3"/>
  <c r="R717" i="3"/>
  <c r="P717" i="3"/>
  <c r="BI706" i="3"/>
  <c r="BH706" i="3"/>
  <c r="BG706" i="3"/>
  <c r="BF706" i="3"/>
  <c r="T706" i="3"/>
  <c r="R706" i="3"/>
  <c r="P706" i="3"/>
  <c r="BI689" i="3"/>
  <c r="BH689" i="3"/>
  <c r="BG689" i="3"/>
  <c r="BF689" i="3"/>
  <c r="T689" i="3"/>
  <c r="R689" i="3"/>
  <c r="P689" i="3"/>
  <c r="BI688" i="3"/>
  <c r="BH688" i="3"/>
  <c r="BG688" i="3"/>
  <c r="BF688" i="3"/>
  <c r="T688" i="3"/>
  <c r="R688" i="3"/>
  <c r="P688" i="3"/>
  <c r="BI683" i="3"/>
  <c r="BH683" i="3"/>
  <c r="BG683" i="3"/>
  <c r="BF683" i="3"/>
  <c r="T683" i="3"/>
  <c r="R683" i="3"/>
  <c r="P683" i="3"/>
  <c r="BI682" i="3"/>
  <c r="BH682" i="3"/>
  <c r="BG682" i="3"/>
  <c r="BF682" i="3"/>
  <c r="T682" i="3"/>
  <c r="R682" i="3"/>
  <c r="P682" i="3"/>
  <c r="BI679" i="3"/>
  <c r="BH679" i="3"/>
  <c r="BG679" i="3"/>
  <c r="BF679" i="3"/>
  <c r="T679" i="3"/>
  <c r="R679" i="3"/>
  <c r="P679" i="3"/>
  <c r="BI678" i="3"/>
  <c r="BH678" i="3"/>
  <c r="BG678" i="3"/>
  <c r="BF678" i="3"/>
  <c r="T678" i="3"/>
  <c r="R678" i="3"/>
  <c r="P678" i="3"/>
  <c r="BI673" i="3"/>
  <c r="BH673" i="3"/>
  <c r="BG673" i="3"/>
  <c r="BF673" i="3"/>
  <c r="T673" i="3"/>
  <c r="R673" i="3"/>
  <c r="P673" i="3"/>
  <c r="BI662" i="3"/>
  <c r="BH662" i="3"/>
  <c r="BG662" i="3"/>
  <c r="BF662" i="3"/>
  <c r="T662" i="3"/>
  <c r="R662" i="3"/>
  <c r="P662" i="3"/>
  <c r="BI658" i="3"/>
  <c r="BH658" i="3"/>
  <c r="BG658" i="3"/>
  <c r="BF658" i="3"/>
  <c r="T658" i="3"/>
  <c r="R658" i="3"/>
  <c r="P658" i="3"/>
  <c r="BI644" i="3"/>
  <c r="BH644" i="3"/>
  <c r="BG644" i="3"/>
  <c r="BF644" i="3"/>
  <c r="T644" i="3"/>
  <c r="R644" i="3"/>
  <c r="P644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4" i="3"/>
  <c r="BH634" i="3"/>
  <c r="BG634" i="3"/>
  <c r="BF634" i="3"/>
  <c r="T634" i="3"/>
  <c r="R634" i="3"/>
  <c r="P634" i="3"/>
  <c r="BI629" i="3"/>
  <c r="BH629" i="3"/>
  <c r="BG629" i="3"/>
  <c r="BF629" i="3"/>
  <c r="T629" i="3"/>
  <c r="R629" i="3"/>
  <c r="P629" i="3"/>
  <c r="BI626" i="3"/>
  <c r="BH626" i="3"/>
  <c r="BG626" i="3"/>
  <c r="BF626" i="3"/>
  <c r="T626" i="3"/>
  <c r="R626" i="3"/>
  <c r="P626" i="3"/>
  <c r="BI624" i="3"/>
  <c r="BH624" i="3"/>
  <c r="BG624" i="3"/>
  <c r="BF624" i="3"/>
  <c r="T624" i="3"/>
  <c r="R624" i="3"/>
  <c r="P624" i="3"/>
  <c r="BI622" i="3"/>
  <c r="BH622" i="3"/>
  <c r="BG622" i="3"/>
  <c r="BF622" i="3"/>
  <c r="T622" i="3"/>
  <c r="R622" i="3"/>
  <c r="P622" i="3"/>
  <c r="BI599" i="3"/>
  <c r="BH599" i="3"/>
  <c r="BG599" i="3"/>
  <c r="BF599" i="3"/>
  <c r="T599" i="3"/>
  <c r="R599" i="3"/>
  <c r="P599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2" i="3"/>
  <c r="BH592" i="3"/>
  <c r="BG592" i="3"/>
  <c r="BF592" i="3"/>
  <c r="T592" i="3"/>
  <c r="R592" i="3"/>
  <c r="P592" i="3"/>
  <c r="BI569" i="3"/>
  <c r="BH569" i="3"/>
  <c r="BG569" i="3"/>
  <c r="BF569" i="3"/>
  <c r="T569" i="3"/>
  <c r="R569" i="3"/>
  <c r="P569" i="3"/>
  <c r="BI567" i="3"/>
  <c r="BH567" i="3"/>
  <c r="BG567" i="3"/>
  <c r="BF567" i="3"/>
  <c r="T567" i="3"/>
  <c r="R567" i="3"/>
  <c r="P567" i="3"/>
  <c r="BI544" i="3"/>
  <c r="BH544" i="3"/>
  <c r="BG544" i="3"/>
  <c r="BF544" i="3"/>
  <c r="T544" i="3"/>
  <c r="R544" i="3"/>
  <c r="P544" i="3"/>
  <c r="BI540" i="3"/>
  <c r="BH540" i="3"/>
  <c r="BG540" i="3"/>
  <c r="BF540" i="3"/>
  <c r="T540" i="3"/>
  <c r="T539" i="3"/>
  <c r="R540" i="3"/>
  <c r="R539" i="3"/>
  <c r="P540" i="3"/>
  <c r="P539" i="3" s="1"/>
  <c r="BI523" i="3"/>
  <c r="BH523" i="3"/>
  <c r="BG523" i="3"/>
  <c r="BF523" i="3"/>
  <c r="T523" i="3"/>
  <c r="R523" i="3"/>
  <c r="R506" i="3" s="1"/>
  <c r="P523" i="3"/>
  <c r="P506" i="3"/>
  <c r="BI507" i="3"/>
  <c r="BH507" i="3"/>
  <c r="BG507" i="3"/>
  <c r="BF507" i="3"/>
  <c r="T507" i="3"/>
  <c r="T506" i="3" s="1"/>
  <c r="R507" i="3"/>
  <c r="P507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4" i="3"/>
  <c r="BH494" i="3"/>
  <c r="BG494" i="3"/>
  <c r="BF494" i="3"/>
  <c r="T494" i="3"/>
  <c r="R494" i="3"/>
  <c r="P494" i="3"/>
  <c r="BI490" i="3"/>
  <c r="BH490" i="3"/>
  <c r="BG490" i="3"/>
  <c r="BF490" i="3"/>
  <c r="T490" i="3"/>
  <c r="R490" i="3"/>
  <c r="P490" i="3"/>
  <c r="BI481" i="3"/>
  <c r="BH481" i="3"/>
  <c r="BG481" i="3"/>
  <c r="BF481" i="3"/>
  <c r="T481" i="3"/>
  <c r="R481" i="3"/>
  <c r="P481" i="3"/>
  <c r="BI477" i="3"/>
  <c r="BH477" i="3"/>
  <c r="BG477" i="3"/>
  <c r="BF477" i="3"/>
  <c r="T477" i="3"/>
  <c r="R477" i="3"/>
  <c r="P477" i="3"/>
  <c r="BI461" i="3"/>
  <c r="BH461" i="3"/>
  <c r="BG461" i="3"/>
  <c r="BF461" i="3"/>
  <c r="T461" i="3"/>
  <c r="R461" i="3"/>
  <c r="P461" i="3"/>
  <c r="BI456" i="3"/>
  <c r="BH456" i="3"/>
  <c r="BG456" i="3"/>
  <c r="BF456" i="3"/>
  <c r="T456" i="3"/>
  <c r="R456" i="3"/>
  <c r="P456" i="3"/>
  <c r="BI433" i="3"/>
  <c r="BH433" i="3"/>
  <c r="BG433" i="3"/>
  <c r="BF433" i="3"/>
  <c r="T433" i="3"/>
  <c r="R433" i="3"/>
  <c r="P433" i="3"/>
  <c r="BI410" i="3"/>
  <c r="BH410" i="3"/>
  <c r="BG410" i="3"/>
  <c r="BF410" i="3"/>
  <c r="T410" i="3"/>
  <c r="R410" i="3"/>
  <c r="P410" i="3"/>
  <c r="BI407" i="3"/>
  <c r="BH407" i="3"/>
  <c r="BG407" i="3"/>
  <c r="BF407" i="3"/>
  <c r="T407" i="3"/>
  <c r="R407" i="3"/>
  <c r="P407" i="3"/>
  <c r="BI384" i="3"/>
  <c r="BH384" i="3"/>
  <c r="BG384" i="3"/>
  <c r="BF384" i="3"/>
  <c r="T384" i="3"/>
  <c r="R384" i="3"/>
  <c r="P384" i="3"/>
  <c r="BI361" i="3"/>
  <c r="BH361" i="3"/>
  <c r="BG361" i="3"/>
  <c r="BF361" i="3"/>
  <c r="T361" i="3"/>
  <c r="R361" i="3"/>
  <c r="P361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4" i="3"/>
  <c r="BH344" i="3"/>
  <c r="BG344" i="3"/>
  <c r="BF344" i="3"/>
  <c r="T344" i="3"/>
  <c r="R344" i="3"/>
  <c r="P344" i="3"/>
  <c r="BI339" i="3"/>
  <c r="BH339" i="3"/>
  <c r="BG339" i="3"/>
  <c r="BF339" i="3"/>
  <c r="T339" i="3"/>
  <c r="R339" i="3"/>
  <c r="P339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19" i="3"/>
  <c r="BH319" i="3"/>
  <c r="BG319" i="3"/>
  <c r="BF319" i="3"/>
  <c r="T319" i="3"/>
  <c r="R319" i="3"/>
  <c r="P319" i="3"/>
  <c r="BI304" i="3"/>
  <c r="BH304" i="3"/>
  <c r="BG304" i="3"/>
  <c r="BF304" i="3"/>
  <c r="T304" i="3"/>
  <c r="R304" i="3"/>
  <c r="P304" i="3"/>
  <c r="BI291" i="3"/>
  <c r="BH291" i="3"/>
  <c r="BG291" i="3"/>
  <c r="BF291" i="3"/>
  <c r="T291" i="3"/>
  <c r="R291" i="3"/>
  <c r="P291" i="3"/>
  <c r="BI279" i="3"/>
  <c r="BH279" i="3"/>
  <c r="BG279" i="3"/>
  <c r="BF279" i="3"/>
  <c r="T279" i="3"/>
  <c r="R279" i="3"/>
  <c r="P27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3" i="3"/>
  <c r="BH233" i="3"/>
  <c r="BG233" i="3"/>
  <c r="BF233" i="3"/>
  <c r="T233" i="3"/>
  <c r="R233" i="3"/>
  <c r="P233" i="3"/>
  <c r="BI227" i="3"/>
  <c r="BH227" i="3"/>
  <c r="BG227" i="3"/>
  <c r="BF227" i="3"/>
  <c r="T227" i="3"/>
  <c r="R227" i="3"/>
  <c r="P227" i="3"/>
  <c r="BI212" i="3"/>
  <c r="BH212" i="3"/>
  <c r="BG212" i="3"/>
  <c r="BF212" i="3"/>
  <c r="T212" i="3"/>
  <c r="R212" i="3"/>
  <c r="P212" i="3"/>
  <c r="BI204" i="3"/>
  <c r="BH204" i="3"/>
  <c r="BG204" i="3"/>
  <c r="BF204" i="3"/>
  <c r="T204" i="3"/>
  <c r="R204" i="3"/>
  <c r="P204" i="3"/>
  <c r="BI196" i="3"/>
  <c r="BH196" i="3"/>
  <c r="BG196" i="3"/>
  <c r="BF196" i="3"/>
  <c r="T196" i="3"/>
  <c r="R196" i="3"/>
  <c r="P196" i="3"/>
  <c r="BI188" i="3"/>
  <c r="BH188" i="3"/>
  <c r="BG188" i="3"/>
  <c r="BF188" i="3"/>
  <c r="T188" i="3"/>
  <c r="R188" i="3"/>
  <c r="P188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J93" i="3"/>
  <c r="J92" i="3"/>
  <c r="F90" i="3"/>
  <c r="E88" i="3"/>
  <c r="J55" i="3"/>
  <c r="J54" i="3"/>
  <c r="F52" i="3"/>
  <c r="E50" i="3"/>
  <c r="J18" i="3"/>
  <c r="E18" i="3"/>
  <c r="F93" i="3"/>
  <c r="J17" i="3"/>
  <c r="J15" i="3"/>
  <c r="E15" i="3"/>
  <c r="F92" i="3"/>
  <c r="J14" i="3"/>
  <c r="J12" i="3"/>
  <c r="J90" i="3"/>
  <c r="E7" i="3"/>
  <c r="E48" i="3"/>
  <c r="J37" i="2"/>
  <c r="J36" i="2"/>
  <c r="AY55" i="1"/>
  <c r="J35" i="2"/>
  <c r="AX55" i="1"/>
  <c r="BI431" i="2"/>
  <c r="BH431" i="2"/>
  <c r="BG431" i="2"/>
  <c r="BF431" i="2"/>
  <c r="T431" i="2"/>
  <c r="R431" i="2"/>
  <c r="P431" i="2"/>
  <c r="BI426" i="2"/>
  <c r="BH426" i="2"/>
  <c r="BG426" i="2"/>
  <c r="BF426" i="2"/>
  <c r="T426" i="2"/>
  <c r="R426" i="2"/>
  <c r="P426" i="2"/>
  <c r="BI364" i="2"/>
  <c r="BH364" i="2"/>
  <c r="BG364" i="2"/>
  <c r="BF364" i="2"/>
  <c r="T364" i="2"/>
  <c r="R364" i="2"/>
  <c r="P364" i="2"/>
  <c r="BI352" i="2"/>
  <c r="BH352" i="2"/>
  <c r="BG352" i="2"/>
  <c r="BF352" i="2"/>
  <c r="T352" i="2"/>
  <c r="T351" i="2"/>
  <c r="R352" i="2"/>
  <c r="R351" i="2" s="1"/>
  <c r="P352" i="2"/>
  <c r="P351" i="2"/>
  <c r="BI342" i="2"/>
  <c r="BH342" i="2"/>
  <c r="BG342" i="2"/>
  <c r="BF342" i="2"/>
  <c r="T342" i="2"/>
  <c r="R342" i="2"/>
  <c r="P342" i="2"/>
  <c r="P332" i="2"/>
  <c r="BI333" i="2"/>
  <c r="BH333" i="2"/>
  <c r="BG333" i="2"/>
  <c r="BF333" i="2"/>
  <c r="T333" i="2"/>
  <c r="T332" i="2" s="1"/>
  <c r="R333" i="2"/>
  <c r="R332" i="2" s="1"/>
  <c r="P333" i="2"/>
  <c r="BI324" i="2"/>
  <c r="BH324" i="2"/>
  <c r="BG324" i="2"/>
  <c r="BF324" i="2"/>
  <c r="T324" i="2"/>
  <c r="T323" i="2"/>
  <c r="R324" i="2"/>
  <c r="R323" i="2"/>
  <c r="P324" i="2"/>
  <c r="P323" i="2" s="1"/>
  <c r="BI310" i="2"/>
  <c r="BH310" i="2"/>
  <c r="BG310" i="2"/>
  <c r="BF310" i="2"/>
  <c r="T310" i="2"/>
  <c r="R310" i="2"/>
  <c r="P310" i="2"/>
  <c r="BI297" i="2"/>
  <c r="BH297" i="2"/>
  <c r="BG297" i="2"/>
  <c r="BF297" i="2"/>
  <c r="T297" i="2"/>
  <c r="R297" i="2"/>
  <c r="P297" i="2"/>
  <c r="BI291" i="2"/>
  <c r="BH291" i="2"/>
  <c r="BG291" i="2"/>
  <c r="BF291" i="2"/>
  <c r="T291" i="2"/>
  <c r="T290" i="2"/>
  <c r="R291" i="2"/>
  <c r="R290" i="2"/>
  <c r="P291" i="2"/>
  <c r="P290" i="2"/>
  <c r="BI285" i="2"/>
  <c r="BH285" i="2"/>
  <c r="BG285" i="2"/>
  <c r="BF285" i="2"/>
  <c r="T285" i="2"/>
  <c r="T284" i="2"/>
  <c r="R285" i="2"/>
  <c r="R284" i="2" s="1"/>
  <c r="P285" i="2"/>
  <c r="P284" i="2" s="1"/>
  <c r="BI270" i="2"/>
  <c r="BH270" i="2"/>
  <c r="BG270" i="2"/>
  <c r="BF270" i="2"/>
  <c r="T270" i="2"/>
  <c r="T269" i="2"/>
  <c r="R270" i="2"/>
  <c r="R269" i="2" s="1"/>
  <c r="P270" i="2"/>
  <c r="P269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89" i="2"/>
  <c r="BH189" i="2"/>
  <c r="BG189" i="2"/>
  <c r="BF189" i="2"/>
  <c r="T189" i="2"/>
  <c r="R189" i="2"/>
  <c r="P189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R161" i="2"/>
  <c r="P16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08" i="2"/>
  <c r="BH108" i="2"/>
  <c r="BG108" i="2"/>
  <c r="BF108" i="2"/>
  <c r="T108" i="2"/>
  <c r="R108" i="2"/>
  <c r="P108" i="2"/>
  <c r="BI94" i="2"/>
  <c r="BH94" i="2"/>
  <c r="BG94" i="2"/>
  <c r="BF94" i="2"/>
  <c r="T94" i="2"/>
  <c r="R94" i="2"/>
  <c r="P94" i="2"/>
  <c r="J88" i="2"/>
  <c r="J87" i="2"/>
  <c r="F85" i="2"/>
  <c r="E83" i="2"/>
  <c r="J55" i="2"/>
  <c r="J54" i="2"/>
  <c r="F52" i="2"/>
  <c r="E50" i="2"/>
  <c r="J18" i="2"/>
  <c r="E18" i="2"/>
  <c r="F88" i="2"/>
  <c r="J17" i="2"/>
  <c r="J15" i="2"/>
  <c r="E15" i="2"/>
  <c r="F87" i="2" s="1"/>
  <c r="J14" i="2"/>
  <c r="J12" i="2"/>
  <c r="J85" i="2" s="1"/>
  <c r="E7" i="2"/>
  <c r="E81" i="2"/>
  <c r="L50" i="1"/>
  <c r="AM50" i="1"/>
  <c r="AM49" i="1"/>
  <c r="L49" i="1"/>
  <c r="AM47" i="1"/>
  <c r="L47" i="1"/>
  <c r="L45" i="1"/>
  <c r="L44" i="1"/>
  <c r="BK342" i="2"/>
  <c r="J270" i="2"/>
  <c r="BK244" i="2"/>
  <c r="J210" i="2"/>
  <c r="BK169" i="2"/>
  <c r="J342" i="2"/>
  <c r="J285" i="2"/>
  <c r="J234" i="2"/>
  <c r="J169" i="2"/>
  <c r="BK125" i="2"/>
  <c r="BK431" i="2"/>
  <c r="J426" i="2"/>
  <c r="BK352" i="2"/>
  <c r="BK291" i="2"/>
  <c r="J252" i="2"/>
  <c r="BK200" i="2"/>
  <c r="BK94" i="2"/>
  <c r="J226" i="2"/>
  <c r="BK147" i="2"/>
  <c r="J1076" i="3"/>
  <c r="J975" i="3"/>
  <c r="BK953" i="3"/>
  <c r="J866" i="3"/>
  <c r="J824" i="3"/>
  <c r="BK788" i="3"/>
  <c r="BK754" i="3"/>
  <c r="BK688" i="3"/>
  <c r="BK673" i="3"/>
  <c r="J644" i="3"/>
  <c r="J592" i="3"/>
  <c r="BK501" i="3"/>
  <c r="BK477" i="3"/>
  <c r="J407" i="3"/>
  <c r="J351" i="3"/>
  <c r="BK233" i="3"/>
  <c r="BK175" i="3"/>
  <c r="BK154" i="3"/>
  <c r="BK137" i="3"/>
  <c r="J123" i="3"/>
  <c r="BK1068" i="3"/>
  <c r="J968" i="3"/>
  <c r="BK890" i="3"/>
  <c r="J832" i="3"/>
  <c r="J747" i="3"/>
  <c r="J673" i="3"/>
  <c r="J622" i="3"/>
  <c r="BK567" i="3"/>
  <c r="BK504" i="3"/>
  <c r="J456" i="3"/>
  <c r="BK328" i="3"/>
  <c r="BK243" i="3"/>
  <c r="J167" i="3"/>
  <c r="BK108" i="3"/>
  <c r="BK1076" i="3"/>
  <c r="BK1063" i="3"/>
  <c r="J1018" i="3"/>
  <c r="J972" i="3"/>
  <c r="BK950" i="3"/>
  <c r="J858" i="3"/>
  <c r="BK822" i="3"/>
  <c r="BK786" i="3"/>
  <c r="J742" i="3"/>
  <c r="BK682" i="3"/>
  <c r="J639" i="3"/>
  <c r="BK599" i="3"/>
  <c r="BK502" i="3"/>
  <c r="J477" i="3"/>
  <c r="BK356" i="3"/>
  <c r="J333" i="3"/>
  <c r="BK246" i="3"/>
  <c r="J179" i="3"/>
  <c r="BK161" i="3"/>
  <c r="J154" i="3"/>
  <c r="BK126" i="3"/>
  <c r="BK114" i="3"/>
  <c r="J1110" i="3"/>
  <c r="BK1099" i="3"/>
  <c r="BK1091" i="3"/>
  <c r="J1083" i="3"/>
  <c r="BK1029" i="3"/>
  <c r="BK993" i="3"/>
  <c r="J890" i="3"/>
  <c r="BK853" i="3"/>
  <c r="BK783" i="3"/>
  <c r="J741" i="3"/>
  <c r="BK662" i="3"/>
  <c r="BK624" i="3"/>
  <c r="BK540" i="3"/>
  <c r="BK461" i="3"/>
  <c r="J319" i="3"/>
  <c r="BK204" i="3"/>
  <c r="BK157" i="3"/>
  <c r="J137" i="3"/>
  <c r="BK116" i="3"/>
  <c r="BK222" i="4"/>
  <c r="J212" i="4"/>
  <c r="BK204" i="4"/>
  <c r="J193" i="4"/>
  <c r="BK187" i="4"/>
  <c r="J182" i="4"/>
  <c r="J165" i="4"/>
  <c r="BK153" i="4"/>
  <c r="BK150" i="4"/>
  <c r="J141" i="4"/>
  <c r="BK126" i="4"/>
  <c r="BK113" i="4"/>
  <c r="J214" i="4"/>
  <c r="BK201" i="4"/>
  <c r="BK186" i="4"/>
  <c r="BK182" i="4"/>
  <c r="BK171" i="4"/>
  <c r="J156" i="4"/>
  <c r="J145" i="4"/>
  <c r="BK134" i="4"/>
  <c r="BK122" i="4"/>
  <c r="J211" i="4"/>
  <c r="BK205" i="4"/>
  <c r="BK200" i="4"/>
  <c r="BK198" i="4"/>
  <c r="J195" i="4"/>
  <c r="BK190" i="4"/>
  <c r="J185" i="4"/>
  <c r="BK181" i="4"/>
  <c r="BK176" i="4"/>
  <c r="J166" i="4"/>
  <c r="J150" i="4"/>
  <c r="BK147" i="4"/>
  <c r="J143" i="4"/>
  <c r="J127" i="4"/>
  <c r="BK229" i="4"/>
  <c r="BK221" i="4"/>
  <c r="BK217" i="4"/>
  <c r="BK209" i="4"/>
  <c r="BK206" i="4"/>
  <c r="BK203" i="4"/>
  <c r="J200" i="4"/>
  <c r="BK188" i="4"/>
  <c r="J180" i="4"/>
  <c r="J178" i="4"/>
  <c r="BK165" i="4"/>
  <c r="J162" i="4"/>
  <c r="BK154" i="4"/>
  <c r="J147" i="4"/>
  <c r="J134" i="4"/>
  <c r="BK128" i="4"/>
  <c r="BK107" i="4"/>
  <c r="J156" i="5"/>
  <c r="J153" i="5"/>
  <c r="BK140" i="5"/>
  <c r="J129" i="5"/>
  <c r="BK110" i="5"/>
  <c r="J96" i="5"/>
  <c r="BK162" i="5"/>
  <c r="BK142" i="5"/>
  <c r="BK129" i="5"/>
  <c r="J110" i="5"/>
  <c r="BK89" i="5"/>
  <c r="J158" i="5"/>
  <c r="BK151" i="5"/>
  <c r="J142" i="5"/>
  <c r="BK109" i="5"/>
  <c r="BK88" i="5"/>
  <c r="J118" i="5"/>
  <c r="BK104" i="5"/>
  <c r="J92" i="5"/>
  <c r="J85" i="6"/>
  <c r="F37" i="7"/>
  <c r="BD60" i="1"/>
  <c r="BK199" i="8"/>
  <c r="J197" i="8"/>
  <c r="BK189" i="8"/>
  <c r="BK178" i="8"/>
  <c r="BK172" i="8"/>
  <c r="BK156" i="8"/>
  <c r="J150" i="8"/>
  <c r="BK142" i="8"/>
  <c r="J129" i="8"/>
  <c r="J123" i="8"/>
  <c r="J108" i="8"/>
  <c r="BK99" i="8"/>
  <c r="BK93" i="8"/>
  <c r="J191" i="8"/>
  <c r="J181" i="8"/>
  <c r="J178" i="8"/>
  <c r="BK174" i="8"/>
  <c r="BK168" i="8"/>
  <c r="J157" i="8"/>
  <c r="J149" i="8"/>
  <c r="J139" i="8"/>
  <c r="J132" i="8"/>
  <c r="J124" i="8"/>
  <c r="BK117" i="8"/>
  <c r="BK110" i="8"/>
  <c r="BK90" i="8"/>
  <c r="J196" i="8"/>
  <c r="J186" i="8"/>
  <c r="J166" i="8"/>
  <c r="BK157" i="8"/>
  <c r="BK147" i="8"/>
  <c r="J137" i="8"/>
  <c r="J128" i="8"/>
  <c r="J121" i="8"/>
  <c r="BK112" i="8"/>
  <c r="BK103" i="8"/>
  <c r="BK96" i="8"/>
  <c r="J91" i="8"/>
  <c r="BK197" i="8"/>
  <c r="BK186" i="8"/>
  <c r="BK177" i="8"/>
  <c r="J169" i="8"/>
  <c r="J165" i="8"/>
  <c r="BK160" i="8"/>
  <c r="J148" i="8"/>
  <c r="J142" i="8"/>
  <c r="J134" i="8"/>
  <c r="BK127" i="8"/>
  <c r="J117" i="8"/>
  <c r="J111" i="8"/>
  <c r="BK107" i="8"/>
  <c r="J101" i="8"/>
  <c r="J93" i="8"/>
  <c r="J89" i="8"/>
  <c r="J90" i="9"/>
  <c r="BK92" i="9"/>
  <c r="BK87" i="9"/>
  <c r="BK93" i="9"/>
  <c r="BK364" i="2"/>
  <c r="J324" i="2"/>
  <c r="BK285" i="2"/>
  <c r="BK249" i="2"/>
  <c r="J231" i="2"/>
  <c r="BK224" i="2"/>
  <c r="J200" i="2"/>
  <c r="BK161" i="2"/>
  <c r="J143" i="2"/>
  <c r="J310" i="2"/>
  <c r="BK264" i="2"/>
  <c r="BK237" i="2"/>
  <c r="BK226" i="2"/>
  <c r="J178" i="2"/>
  <c r="J129" i="2"/>
  <c r="J94" i="2"/>
  <c r="J431" i="2"/>
  <c r="BK426" i="2"/>
  <c r="J364" i="2"/>
  <c r="BK324" i="2"/>
  <c r="BK310" i="2"/>
  <c r="BK270" i="2"/>
  <c r="J261" i="2"/>
  <c r="J237" i="2"/>
  <c r="BK189" i="2"/>
  <c r="J125" i="2"/>
  <c r="BK231" i="2"/>
  <c r="J224" i="2"/>
  <c r="J205" i="2"/>
  <c r="BK143" i="2"/>
  <c r="BK1083" i="3"/>
  <c r="BK1018" i="3"/>
  <c r="J970" i="3"/>
  <c r="J948" i="3"/>
  <c r="BK875" i="3"/>
  <c r="BK840" i="3"/>
  <c r="J822" i="3"/>
  <c r="BK794" i="3"/>
  <c r="J783" i="3"/>
  <c r="BK741" i="3"/>
  <c r="BK717" i="3"/>
  <c r="J682" i="3"/>
  <c r="J679" i="3"/>
  <c r="J662" i="3"/>
  <c r="J641" i="3"/>
  <c r="J599" i="3"/>
  <c r="BK544" i="3"/>
  <c r="J498" i="3"/>
  <c r="BK490" i="3"/>
  <c r="BK456" i="3"/>
  <c r="J410" i="3"/>
  <c r="J361" i="3"/>
  <c r="J291" i="3"/>
  <c r="J246" i="3"/>
  <c r="BK227" i="3"/>
  <c r="J196" i="3"/>
  <c r="J161" i="3"/>
  <c r="BK152" i="3"/>
  <c r="BK144" i="3"/>
  <c r="J131" i="3"/>
  <c r="J114" i="3"/>
  <c r="J99" i="3"/>
  <c r="BK1042" i="3"/>
  <c r="J950" i="3"/>
  <c r="J933" i="3"/>
  <c r="BK866" i="3"/>
  <c r="BK824" i="3"/>
  <c r="BK796" i="3"/>
  <c r="J724" i="3"/>
  <c r="BK683" i="3"/>
  <c r="BK629" i="3"/>
  <c r="J596" i="3"/>
  <c r="BK592" i="3"/>
  <c r="J540" i="3"/>
  <c r="J501" i="3"/>
  <c r="BK407" i="3"/>
  <c r="J344" i="3"/>
  <c r="BK333" i="3"/>
  <c r="BK279" i="3"/>
  <c r="J233" i="3"/>
  <c r="J188" i="3"/>
  <c r="J126" i="3"/>
  <c r="BK102" i="3"/>
  <c r="BK1080" i="3"/>
  <c r="J1070" i="3"/>
  <c r="BK1044" i="3"/>
  <c r="J1029" i="3"/>
  <c r="BK1001" i="3"/>
  <c r="BK968" i="3"/>
  <c r="J953" i="3"/>
  <c r="BK920" i="3"/>
  <c r="BK855" i="3"/>
  <c r="J801" i="3"/>
  <c r="J788" i="3"/>
  <c r="J757" i="3"/>
  <c r="J717" i="3"/>
  <c r="J689" i="3"/>
  <c r="BK641" i="3"/>
  <c r="BK634" i="3"/>
  <c r="J626" i="3"/>
  <c r="J507" i="3"/>
  <c r="BK494" i="3"/>
  <c r="BK481" i="3"/>
  <c r="BK361" i="3"/>
  <c r="BK349" i="3"/>
  <c r="BK339" i="3"/>
  <c r="J266" i="3"/>
  <c r="J204" i="3"/>
  <c r="J175" i="3"/>
  <c r="BK167" i="3"/>
  <c r="BK158" i="3"/>
  <c r="BK147" i="3"/>
  <c r="BK128" i="3"/>
  <c r="J116" i="3"/>
  <c r="J108" i="3"/>
  <c r="BK1116" i="3"/>
  <c r="BK1110" i="3"/>
  <c r="J1104" i="3"/>
  <c r="BK1094" i="3"/>
  <c r="J1091" i="3"/>
  <c r="J1086" i="3"/>
  <c r="J1078" i="3"/>
  <c r="J1068" i="3"/>
  <c r="J1027" i="3"/>
  <c r="BK970" i="3"/>
  <c r="BK933" i="3"/>
  <c r="BK858" i="3"/>
  <c r="J855" i="3"/>
  <c r="J794" i="3"/>
  <c r="BK778" i="3"/>
  <c r="BK747" i="3"/>
  <c r="J688" i="3"/>
  <c r="J658" i="3"/>
  <c r="J634" i="3"/>
  <c r="BK594" i="3"/>
  <c r="J544" i="3"/>
  <c r="BK498" i="3"/>
  <c r="J349" i="3"/>
  <c r="BK319" i="3"/>
  <c r="J279" i="3"/>
  <c r="BK188" i="3"/>
  <c r="J158" i="3"/>
  <c r="J152" i="3"/>
  <c r="BK134" i="3"/>
  <c r="BK99" i="3"/>
  <c r="BK224" i="4"/>
  <c r="J221" i="4"/>
  <c r="BK215" i="4"/>
  <c r="J210" i="4"/>
  <c r="J206" i="4"/>
  <c r="BK199" i="4"/>
  <c r="J191" i="4"/>
  <c r="BK189" i="4"/>
  <c r="J183" i="4"/>
  <c r="BK175" i="4"/>
  <c r="J167" i="4"/>
  <c r="BK164" i="4"/>
  <c r="BK156" i="4"/>
  <c r="BK152" i="4"/>
  <c r="BK146" i="4"/>
  <c r="J144" i="4"/>
  <c r="J135" i="4"/>
  <c r="J124" i="4"/>
  <c r="J122" i="4"/>
  <c r="BK120" i="4"/>
  <c r="J99" i="4"/>
  <c r="J213" i="4"/>
  <c r="J208" i="4"/>
  <c r="J197" i="4"/>
  <c r="BK194" i="4"/>
  <c r="BK183" i="4"/>
  <c r="BK180" i="4"/>
  <c r="J176" i="4"/>
  <c r="BK169" i="4"/>
  <c r="BK161" i="4"/>
  <c r="J154" i="4"/>
  <c r="J152" i="4"/>
  <c r="BK141" i="4"/>
  <c r="J128" i="4"/>
  <c r="BK121" i="4"/>
  <c r="J120" i="4"/>
  <c r="J113" i="4"/>
  <c r="J109" i="4"/>
  <c r="J108" i="4"/>
  <c r="BK104" i="4"/>
  <c r="BK99" i="4"/>
  <c r="J94" i="4"/>
  <c r="BK231" i="4"/>
  <c r="J231" i="4"/>
  <c r="J229" i="4"/>
  <c r="BK228" i="4"/>
  <c r="BK226" i="4"/>
  <c r="BK220" i="4"/>
  <c r="BK216" i="4"/>
  <c r="J215" i="4"/>
  <c r="BK208" i="4"/>
  <c r="J203" i="4"/>
  <c r="J199" i="4"/>
  <c r="BK193" i="4"/>
  <c r="BK191" i="4"/>
  <c r="J186" i="4"/>
  <c r="J184" i="4"/>
  <c r="J179" i="4"/>
  <c r="J175" i="4"/>
  <c r="J163" i="4"/>
  <c r="J160" i="4"/>
  <c r="BK148" i="4"/>
  <c r="BK139" i="4"/>
  <c r="BK132" i="4"/>
  <c r="J126" i="4"/>
  <c r="BK124" i="4"/>
  <c r="J228" i="4"/>
  <c r="J223" i="4"/>
  <c r="J220" i="4"/>
  <c r="BK214" i="4"/>
  <c r="BK210" i="4"/>
  <c r="J204" i="4"/>
  <c r="J201" i="4"/>
  <c r="J189" i="4"/>
  <c r="J187" i="4"/>
  <c r="BK173" i="4"/>
  <c r="J169" i="4"/>
  <c r="J164" i="4"/>
  <c r="BK160" i="4"/>
  <c r="BK158" i="4"/>
  <c r="J151" i="4"/>
  <c r="BK144" i="4"/>
  <c r="BK133" i="4"/>
  <c r="BK130" i="4"/>
  <c r="BK108" i="4"/>
  <c r="BK94" i="4"/>
  <c r="BK160" i="5"/>
  <c r="BK155" i="5"/>
  <c r="J150" i="5"/>
  <c r="J143" i="5"/>
  <c r="BK136" i="5"/>
  <c r="BK122" i="5"/>
  <c r="BK114" i="5"/>
  <c r="BK101" i="5"/>
  <c r="J93" i="5"/>
  <c r="J90" i="5"/>
  <c r="BK152" i="5"/>
  <c r="J140" i="5"/>
  <c r="J130" i="5"/>
  <c r="J122" i="5"/>
  <c r="J97" i="5"/>
  <c r="BK91" i="5"/>
  <c r="J159" i="5"/>
  <c r="J155" i="5"/>
  <c r="J152" i="5"/>
  <c r="BK143" i="5"/>
  <c r="J136" i="5"/>
  <c r="BK118" i="5"/>
  <c r="J104" i="5"/>
  <c r="BK90" i="5"/>
  <c r="BK158" i="5"/>
  <c r="BK150" i="5"/>
  <c r="J148" i="5"/>
  <c r="BK130" i="5"/>
  <c r="J113" i="5"/>
  <c r="J101" i="5"/>
  <c r="J89" i="5"/>
  <c r="BK84" i="6"/>
  <c r="J84" i="6"/>
  <c r="BK84" i="7"/>
  <c r="F36" i="7"/>
  <c r="BC60" i="1"/>
  <c r="BK200" i="8"/>
  <c r="BK198" i="8"/>
  <c r="BK196" i="8"/>
  <c r="BK190" i="8"/>
  <c r="BK187" i="8"/>
  <c r="J177" i="8"/>
  <c r="BK165" i="8"/>
  <c r="J155" i="8"/>
  <c r="J151" i="8"/>
  <c r="J146" i="8"/>
  <c r="BK141" i="8"/>
  <c r="J133" i="8"/>
  <c r="BK124" i="8"/>
  <c r="J122" i="8"/>
  <c r="J113" i="8"/>
  <c r="BK102" i="8"/>
  <c r="BK97" i="8"/>
  <c r="BK89" i="8"/>
  <c r="J195" i="8"/>
  <c r="J190" i="8"/>
  <c r="J184" i="8"/>
  <c r="J180" i="8"/>
  <c r="BK176" i="8"/>
  <c r="J173" i="8"/>
  <c r="BK169" i="8"/>
  <c r="J164" i="8"/>
  <c r="J159" i="8"/>
  <c r="BK151" i="8"/>
  <c r="J147" i="8"/>
  <c r="BK143" i="8"/>
  <c r="J136" i="8"/>
  <c r="BK129" i="8"/>
  <c r="BK125" i="8"/>
  <c r="BK121" i="8"/>
  <c r="J116" i="8"/>
  <c r="BK113" i="8"/>
  <c r="BK98" i="8"/>
  <c r="J201" i="8"/>
  <c r="BK193" i="8"/>
  <c r="J189" i="8"/>
  <c r="BK185" i="8"/>
  <c r="J174" i="8"/>
  <c r="BK162" i="8"/>
  <c r="J156" i="8"/>
  <c r="BK150" i="8"/>
  <c r="BK145" i="8"/>
  <c r="BK139" i="8"/>
  <c r="BK134" i="8"/>
  <c r="BK130" i="8"/>
  <c r="J126" i="8"/>
  <c r="J120" i="8"/>
  <c r="BK115" i="8"/>
  <c r="J107" i="8"/>
  <c r="J106" i="8"/>
  <c r="J99" i="8"/>
  <c r="J92" i="8"/>
  <c r="J199" i="8"/>
  <c r="BK195" i="8"/>
  <c r="J187" i="8"/>
  <c r="J182" i="8"/>
  <c r="J179" i="8"/>
  <c r="J172" i="8"/>
  <c r="BK170" i="8"/>
  <c r="BK167" i="8"/>
  <c r="BK164" i="8"/>
  <c r="J162" i="8"/>
  <c r="BK154" i="8"/>
  <c r="J152" i="8"/>
  <c r="J143" i="8"/>
  <c r="BK140" i="8"/>
  <c r="BK133" i="8"/>
  <c r="BK128" i="8"/>
  <c r="J119" i="8"/>
  <c r="BK116" i="8"/>
  <c r="J114" i="8"/>
  <c r="J109" i="8"/>
  <c r="BK106" i="8"/>
  <c r="J103" i="8"/>
  <c r="J100" i="8"/>
  <c r="BK94" i="8"/>
  <c r="J90" i="8"/>
  <c r="BK86" i="9"/>
  <c r="J93" i="9"/>
  <c r="BK90" i="9"/>
  <c r="BK95" i="9"/>
  <c r="J87" i="9"/>
  <c r="J352" i="2"/>
  <c r="BK333" i="2"/>
  <c r="J297" i="2"/>
  <c r="BK261" i="2"/>
  <c r="BK228" i="2"/>
  <c r="BK205" i="2"/>
  <c r="BK178" i="2"/>
  <c r="J147" i="2"/>
  <c r="J291" i="2"/>
  <c r="BK252" i="2"/>
  <c r="J244" i="2"/>
  <c r="J228" i="2"/>
  <c r="J215" i="2"/>
  <c r="J161" i="2"/>
  <c r="J108" i="2"/>
  <c r="AS54" i="1"/>
  <c r="J333" i="2"/>
  <c r="BK297" i="2"/>
  <c r="J264" i="2"/>
  <c r="J249" i="2"/>
  <c r="BK210" i="2"/>
  <c r="BK129" i="2"/>
  <c r="BK234" i="2"/>
  <c r="BK215" i="2"/>
  <c r="J189" i="2"/>
  <c r="BK108" i="2"/>
  <c r="J1063" i="3"/>
  <c r="BK972" i="3"/>
  <c r="J955" i="3"/>
  <c r="J920" i="3"/>
  <c r="BK845" i="3"/>
  <c r="BK832" i="3"/>
  <c r="BK801" i="3"/>
  <c r="J796" i="3"/>
  <c r="J786" i="3"/>
  <c r="J752" i="3"/>
  <c r="BK724" i="3"/>
  <c r="J683" i="3"/>
  <c r="J678" i="3"/>
  <c r="BK658" i="3"/>
  <c r="J624" i="3"/>
  <c r="J569" i="3"/>
  <c r="BK507" i="3"/>
  <c r="J494" i="3"/>
  <c r="J461" i="3"/>
  <c r="J433" i="3"/>
  <c r="J384" i="3"/>
  <c r="J356" i="3"/>
  <c r="BK263" i="3"/>
  <c r="J243" i="3"/>
  <c r="BK212" i="3"/>
  <c r="BK179" i="3"/>
  <c r="J164" i="3"/>
  <c r="J153" i="3"/>
  <c r="BK140" i="3"/>
  <c r="J128" i="3"/>
  <c r="J105" i="3"/>
  <c r="BK1070" i="3"/>
  <c r="J1044" i="3"/>
  <c r="J1001" i="3"/>
  <c r="J935" i="3"/>
  <c r="BK905" i="3"/>
  <c r="J840" i="3"/>
  <c r="BK799" i="3"/>
  <c r="BK752" i="3"/>
  <c r="J706" i="3"/>
  <c r="BK678" i="3"/>
  <c r="BK626" i="3"/>
  <c r="J594" i="3"/>
  <c r="BK569" i="3"/>
  <c r="BK523" i="3"/>
  <c r="J502" i="3"/>
  <c r="J481" i="3"/>
  <c r="BK384" i="3"/>
  <c r="J339" i="3"/>
  <c r="BK291" i="3"/>
  <c r="BK266" i="3"/>
  <c r="J212" i="3"/>
  <c r="J147" i="3"/>
  <c r="BK105" i="3"/>
  <c r="BK1078" i="3"/>
  <c r="J1065" i="3"/>
  <c r="J1042" i="3"/>
  <c r="BK1027" i="3"/>
  <c r="J1016" i="3"/>
  <c r="J993" i="3"/>
  <c r="BK955" i="3"/>
  <c r="BK948" i="3"/>
  <c r="J905" i="3"/>
  <c r="J853" i="3"/>
  <c r="J799" i="3"/>
  <c r="J778" i="3"/>
  <c r="J754" i="3"/>
  <c r="BK706" i="3"/>
  <c r="BK679" i="3"/>
  <c r="BK639" i="3"/>
  <c r="J629" i="3"/>
  <c r="BK596" i="3"/>
  <c r="J504" i="3"/>
  <c r="J490" i="3"/>
  <c r="BK410" i="3"/>
  <c r="BK351" i="3"/>
  <c r="BK344" i="3"/>
  <c r="J304" i="3"/>
  <c r="J263" i="3"/>
  <c r="BK196" i="3"/>
  <c r="J172" i="3"/>
  <c r="BK164" i="3"/>
  <c r="J157" i="3"/>
  <c r="J144" i="3"/>
  <c r="J134" i="3"/>
  <c r="BK123" i="3"/>
  <c r="J102" i="3"/>
  <c r="J1116" i="3"/>
  <c r="BK1104" i="3"/>
  <c r="J1099" i="3"/>
  <c r="J1094" i="3"/>
  <c r="BK1086" i="3"/>
  <c r="J1080" i="3"/>
  <c r="BK1065" i="3"/>
  <c r="BK1016" i="3"/>
  <c r="BK975" i="3"/>
  <c r="BK935" i="3"/>
  <c r="J875" i="3"/>
  <c r="J845" i="3"/>
  <c r="BK757" i="3"/>
  <c r="BK742" i="3"/>
  <c r="BK689" i="3"/>
  <c r="BK644" i="3"/>
  <c r="BK622" i="3"/>
  <c r="J567" i="3"/>
  <c r="J523" i="3"/>
  <c r="BK433" i="3"/>
  <c r="J328" i="3"/>
  <c r="BK304" i="3"/>
  <c r="J227" i="3"/>
  <c r="BK172" i="3"/>
  <c r="BK153" i="3"/>
  <c r="J140" i="3"/>
  <c r="BK131" i="3"/>
  <c r="J226" i="4"/>
  <c r="BK218" i="4"/>
  <c r="BK213" i="4"/>
  <c r="BK207" i="4"/>
  <c r="BK202" i="4"/>
  <c r="J194" i="4"/>
  <c r="J190" i="4"/>
  <c r="J188" i="4"/>
  <c r="BK185" i="4"/>
  <c r="BK178" i="4"/>
  <c r="BK166" i="4"/>
  <c r="J161" i="4"/>
  <c r="BK155" i="4"/>
  <c r="BK151" i="4"/>
  <c r="BK145" i="4"/>
  <c r="BK143" i="4"/>
  <c r="J133" i="4"/>
  <c r="BK125" i="4"/>
  <c r="J123" i="4"/>
  <c r="J121" i="4"/>
  <c r="J107" i="4"/>
  <c r="J216" i="4"/>
  <c r="J209" i="4"/>
  <c r="J198" i="4"/>
  <c r="BK195" i="4"/>
  <c r="BK184" i="4"/>
  <c r="J181" i="4"/>
  <c r="BK177" i="4"/>
  <c r="BK167" i="4"/>
  <c r="J158" i="4"/>
  <c r="J153" i="4"/>
  <c r="J148" i="4"/>
  <c r="J139" i="4"/>
  <c r="BK127" i="4"/>
  <c r="BK123" i="4"/>
  <c r="BK223" i="4"/>
  <c r="J217" i="4"/>
  <c r="BK212" i="4"/>
  <c r="J177" i="4"/>
  <c r="J173" i="4"/>
  <c r="BK162" i="4"/>
  <c r="J159" i="4"/>
  <c r="J149" i="4"/>
  <c r="J146" i="4"/>
  <c r="J137" i="4"/>
  <c r="J130" i="4"/>
  <c r="J125" i="4"/>
  <c r="J104" i="4"/>
  <c r="J224" i="4"/>
  <c r="J222" i="4"/>
  <c r="J218" i="4"/>
  <c r="BK211" i="4"/>
  <c r="J207" i="4"/>
  <c r="J205" i="4"/>
  <c r="J202" i="4"/>
  <c r="BK197" i="4"/>
  <c r="BK179" i="4"/>
  <c r="J171" i="4"/>
  <c r="BK163" i="4"/>
  <c r="BK159" i="4"/>
  <c r="J155" i="4"/>
  <c r="BK149" i="4"/>
  <c r="BK137" i="4"/>
  <c r="BK135" i="4"/>
  <c r="J132" i="4"/>
  <c r="BK109" i="4"/>
  <c r="J162" i="5"/>
  <c r="BK157" i="5"/>
  <c r="BK154" i="5"/>
  <c r="BK148" i="5"/>
  <c r="J141" i="5"/>
  <c r="J133" i="5"/>
  <c r="BK117" i="5"/>
  <c r="BK113" i="5"/>
  <c r="BK97" i="5"/>
  <c r="BK92" i="5"/>
  <c r="BK156" i="5"/>
  <c r="J151" i="5"/>
  <c r="BK131" i="5"/>
  <c r="J114" i="5"/>
  <c r="BK93" i="5"/>
  <c r="J160" i="5"/>
  <c r="J157" i="5"/>
  <c r="BK153" i="5"/>
  <c r="J149" i="5"/>
  <c r="BK141" i="5"/>
  <c r="BK133" i="5"/>
  <c r="J91" i="5"/>
  <c r="BK159" i="5"/>
  <c r="J154" i="5"/>
  <c r="BK149" i="5"/>
  <c r="J131" i="5"/>
  <c r="J117" i="5"/>
  <c r="J109" i="5"/>
  <c r="BK96" i="5"/>
  <c r="J88" i="5"/>
  <c r="BK85" i="6"/>
  <c r="J84" i="7"/>
  <c r="F35" i="7"/>
  <c r="BB60" i="1" s="1"/>
  <c r="J34" i="7"/>
  <c r="AW60" i="1"/>
  <c r="BK192" i="8"/>
  <c r="BK188" i="8"/>
  <c r="BK181" i="8"/>
  <c r="BK173" i="8"/>
  <c r="J160" i="8"/>
  <c r="BK159" i="8"/>
  <c r="BK153" i="8"/>
  <c r="BK149" i="8"/>
  <c r="BK144" i="8"/>
  <c r="J138" i="8"/>
  <c r="J130" i="8"/>
  <c r="J125" i="8"/>
  <c r="BK119" i="8"/>
  <c r="J110" i="8"/>
  <c r="BK101" i="8"/>
  <c r="J98" i="8"/>
  <c r="J96" i="8"/>
  <c r="BK88" i="8"/>
  <c r="J192" i="8"/>
  <c r="J185" i="8"/>
  <c r="BK182" i="8"/>
  <c r="BK179" i="8"/>
  <c r="J175" i="8"/>
  <c r="J171" i="8"/>
  <c r="J170" i="8"/>
  <c r="J167" i="8"/>
  <c r="J158" i="8"/>
  <c r="BK152" i="8"/>
  <c r="BK148" i="8"/>
  <c r="J144" i="8"/>
  <c r="BK138" i="8"/>
  <c r="J131" i="8"/>
  <c r="BK126" i="8"/>
  <c r="BK123" i="8"/>
  <c r="BK120" i="8"/>
  <c r="BK114" i="8"/>
  <c r="BK109" i="8"/>
  <c r="BK201" i="8"/>
  <c r="BK191" i="8"/>
  <c r="J188" i="8"/>
  <c r="BK175" i="8"/>
  <c r="J163" i="8"/>
  <c r="BK158" i="8"/>
  <c r="J154" i="8"/>
  <c r="BK146" i="8"/>
  <c r="J140" i="8"/>
  <c r="BK136" i="8"/>
  <c r="BK131" i="8"/>
  <c r="J127" i="8"/>
  <c r="BK122" i="8"/>
  <c r="J118" i="8"/>
  <c r="BK111" i="8"/>
  <c r="J105" i="8"/>
  <c r="BK100" i="8"/>
  <c r="J94" i="8"/>
  <c r="J200" i="8"/>
  <c r="J198" i="8"/>
  <c r="J193" i="8"/>
  <c r="BK184" i="8"/>
  <c r="BK180" i="8"/>
  <c r="J176" i="8"/>
  <c r="BK171" i="8"/>
  <c r="J168" i="8"/>
  <c r="BK166" i="8"/>
  <c r="BK163" i="8"/>
  <c r="BK155" i="8"/>
  <c r="J153" i="8"/>
  <c r="J145" i="8"/>
  <c r="J141" i="8"/>
  <c r="BK137" i="8"/>
  <c r="BK132" i="8"/>
  <c r="BK118" i="8"/>
  <c r="J115" i="8"/>
  <c r="J112" i="8"/>
  <c r="BK108" i="8"/>
  <c r="BK105" i="8"/>
  <c r="J102" i="8"/>
  <c r="J97" i="8"/>
  <c r="BK92" i="8"/>
  <c r="BK91" i="8"/>
  <c r="J88" i="8"/>
  <c r="J95" i="9"/>
  <c r="J92" i="9"/>
  <c r="J86" i="9"/>
  <c r="R157" i="4" l="1"/>
  <c r="T192" i="4"/>
  <c r="P196" i="4"/>
  <c r="BK219" i="4"/>
  <c r="J219" i="4"/>
  <c r="J68" i="4" s="1"/>
  <c r="T227" i="4"/>
  <c r="R87" i="5"/>
  <c r="T121" i="5"/>
  <c r="P132" i="5"/>
  <c r="BK139" i="5"/>
  <c r="J139" i="5" s="1"/>
  <c r="J64" i="5" s="1"/>
  <c r="BK83" i="6"/>
  <c r="BK82" i="6" s="1"/>
  <c r="P87" i="8"/>
  <c r="P95" i="8"/>
  <c r="T104" i="8"/>
  <c r="P135" i="8"/>
  <c r="R161" i="8"/>
  <c r="BK183" i="8"/>
  <c r="J183" i="8"/>
  <c r="J65" i="8" s="1"/>
  <c r="R194" i="8"/>
  <c r="BK89" i="9"/>
  <c r="J89" i="9"/>
  <c r="J62" i="9"/>
  <c r="BK93" i="2"/>
  <c r="J93" i="2" s="1"/>
  <c r="J61" i="2" s="1"/>
  <c r="T93" i="2"/>
  <c r="T223" i="2"/>
  <c r="T92" i="2" s="1"/>
  <c r="BK296" i="2"/>
  <c r="J296" i="2"/>
  <c r="J67" i="2" s="1"/>
  <c r="R296" i="2"/>
  <c r="R268" i="2" s="1"/>
  <c r="BK363" i="2"/>
  <c r="J363" i="2" s="1"/>
  <c r="J71" i="2" s="1"/>
  <c r="P363" i="2"/>
  <c r="R143" i="3"/>
  <c r="P242" i="3"/>
  <c r="P543" i="3"/>
  <c r="BK598" i="3"/>
  <c r="J598" i="3" s="1"/>
  <c r="J69" i="3" s="1"/>
  <c r="T598" i="3"/>
  <c r="R628" i="3"/>
  <c r="T628" i="3"/>
  <c r="R643" i="3"/>
  <c r="P756" i="3"/>
  <c r="BK857" i="3"/>
  <c r="J857" i="3" s="1"/>
  <c r="J73" i="3" s="1"/>
  <c r="T857" i="3"/>
  <c r="R974" i="3"/>
  <c r="P1082" i="3"/>
  <c r="T1082" i="3"/>
  <c r="R1103" i="3"/>
  <c r="BK93" i="4"/>
  <c r="J93" i="4" s="1"/>
  <c r="J61" i="4" s="1"/>
  <c r="T93" i="4"/>
  <c r="T92" i="4" s="1"/>
  <c r="P119" i="4"/>
  <c r="BK157" i="4"/>
  <c r="J157" i="4"/>
  <c r="J65" i="4" s="1"/>
  <c r="P192" i="4"/>
  <c r="R196" i="4"/>
  <c r="P219" i="4"/>
  <c r="BK227" i="4"/>
  <c r="J227" i="4" s="1"/>
  <c r="J70" i="4" s="1"/>
  <c r="T87" i="5"/>
  <c r="R121" i="5"/>
  <c r="R132" i="5"/>
  <c r="P139" i="5"/>
  <c r="P83" i="6"/>
  <c r="P82" i="6" s="1"/>
  <c r="P81" i="6" s="1"/>
  <c r="AU59" i="1" s="1"/>
  <c r="BK87" i="8"/>
  <c r="J87" i="8" s="1"/>
  <c r="J60" i="8" s="1"/>
  <c r="BK95" i="8"/>
  <c r="J95" i="8"/>
  <c r="J61" i="8" s="1"/>
  <c r="BK104" i="8"/>
  <c r="J104" i="8"/>
  <c r="J62" i="8"/>
  <c r="BK135" i="8"/>
  <c r="J135" i="8" s="1"/>
  <c r="J63" i="8" s="1"/>
  <c r="BK161" i="8"/>
  <c r="J161" i="8" s="1"/>
  <c r="J64" i="8" s="1"/>
  <c r="R183" i="8"/>
  <c r="BK194" i="8"/>
  <c r="J194" i="8" s="1"/>
  <c r="J66" i="8" s="1"/>
  <c r="BK85" i="9"/>
  <c r="J85" i="9"/>
  <c r="J61" i="9" s="1"/>
  <c r="R89" i="9"/>
  <c r="P93" i="2"/>
  <c r="BK223" i="2"/>
  <c r="J223" i="2" s="1"/>
  <c r="J62" i="2" s="1"/>
  <c r="R223" i="2"/>
  <c r="P296" i="2"/>
  <c r="P268" i="2" s="1"/>
  <c r="R363" i="2"/>
  <c r="P98" i="3"/>
  <c r="T98" i="3"/>
  <c r="P122" i="3"/>
  <c r="R122" i="3"/>
  <c r="T122" i="3"/>
  <c r="P143" i="3"/>
  <c r="T143" i="3"/>
  <c r="T242" i="3"/>
  <c r="BK543" i="3"/>
  <c r="J543" i="3" s="1"/>
  <c r="J68" i="3" s="1"/>
  <c r="R543" i="3"/>
  <c r="R598" i="3"/>
  <c r="P628" i="3"/>
  <c r="BK643" i="3"/>
  <c r="J643" i="3"/>
  <c r="J71" i="3"/>
  <c r="T643" i="3"/>
  <c r="R756" i="3"/>
  <c r="P857" i="3"/>
  <c r="BK974" i="3"/>
  <c r="J974" i="3"/>
  <c r="J74" i="3" s="1"/>
  <c r="P974" i="3"/>
  <c r="BK1082" i="3"/>
  <c r="J1082" i="3" s="1"/>
  <c r="J75" i="3" s="1"/>
  <c r="BK1103" i="3"/>
  <c r="J1103" i="3"/>
  <c r="J76" i="3"/>
  <c r="P1103" i="3"/>
  <c r="R93" i="4"/>
  <c r="R92" i="4"/>
  <c r="T119" i="4"/>
  <c r="T157" i="4"/>
  <c r="R192" i="4"/>
  <c r="BK196" i="4"/>
  <c r="J196" i="4"/>
  <c r="J67" i="4" s="1"/>
  <c r="T219" i="4"/>
  <c r="P227" i="4"/>
  <c r="BK87" i="5"/>
  <c r="BK121" i="5"/>
  <c r="J121" i="5" s="1"/>
  <c r="J62" i="5" s="1"/>
  <c r="T132" i="5"/>
  <c r="T139" i="5"/>
  <c r="R83" i="6"/>
  <c r="R82" i="6"/>
  <c r="R81" i="6"/>
  <c r="R87" i="8"/>
  <c r="R95" i="8"/>
  <c r="P104" i="8"/>
  <c r="R135" i="8"/>
  <c r="P161" i="8"/>
  <c r="P183" i="8"/>
  <c r="P194" i="8"/>
  <c r="P85" i="9"/>
  <c r="R85" i="9"/>
  <c r="R84" i="9" s="1"/>
  <c r="R83" i="9" s="1"/>
  <c r="P89" i="9"/>
  <c r="R93" i="2"/>
  <c r="R92" i="2" s="1"/>
  <c r="P223" i="2"/>
  <c r="T296" i="2"/>
  <c r="T268" i="2"/>
  <c r="T363" i="2"/>
  <c r="BK98" i="3"/>
  <c r="J98" i="3"/>
  <c r="J61" i="3" s="1"/>
  <c r="R98" i="3"/>
  <c r="BK122" i="3"/>
  <c r="J122" i="3" s="1"/>
  <c r="J62" i="3" s="1"/>
  <c r="BK143" i="3"/>
  <c r="J143" i="3" s="1"/>
  <c r="J63" i="3" s="1"/>
  <c r="BK242" i="3"/>
  <c r="J242" i="3" s="1"/>
  <c r="J64" i="3" s="1"/>
  <c r="R242" i="3"/>
  <c r="T543" i="3"/>
  <c r="P598" i="3"/>
  <c r="BK628" i="3"/>
  <c r="J628" i="3"/>
  <c r="J70" i="3" s="1"/>
  <c r="P643" i="3"/>
  <c r="BK756" i="3"/>
  <c r="J756" i="3" s="1"/>
  <c r="J72" i="3" s="1"/>
  <c r="T756" i="3"/>
  <c r="R857" i="3"/>
  <c r="T974" i="3"/>
  <c r="R1082" i="3"/>
  <c r="T1103" i="3"/>
  <c r="P93" i="4"/>
  <c r="P92" i="4"/>
  <c r="BK119" i="4"/>
  <c r="J119" i="4" s="1"/>
  <c r="J64" i="4" s="1"/>
  <c r="R119" i="4"/>
  <c r="R118" i="4"/>
  <c r="P157" i="4"/>
  <c r="BK192" i="4"/>
  <c r="J192" i="4" s="1"/>
  <c r="J66" i="4" s="1"/>
  <c r="T196" i="4"/>
  <c r="R219" i="4"/>
  <c r="R227" i="4"/>
  <c r="P87" i="5"/>
  <c r="P86" i="5" s="1"/>
  <c r="P85" i="5" s="1"/>
  <c r="AU58" i="1" s="1"/>
  <c r="P121" i="5"/>
  <c r="BK132" i="5"/>
  <c r="J132" i="5" s="1"/>
  <c r="J63" i="5" s="1"/>
  <c r="R139" i="5"/>
  <c r="T83" i="6"/>
  <c r="T82" i="6"/>
  <c r="T81" i="6" s="1"/>
  <c r="T87" i="8"/>
  <c r="T95" i="8"/>
  <c r="R104" i="8"/>
  <c r="T135" i="8"/>
  <c r="T161" i="8"/>
  <c r="T183" i="8"/>
  <c r="T194" i="8"/>
  <c r="T85" i="9"/>
  <c r="T84" i="9" s="1"/>
  <c r="T83" i="9" s="1"/>
  <c r="T89" i="9"/>
  <c r="BK284" i="2"/>
  <c r="J284" i="2"/>
  <c r="J65" i="2" s="1"/>
  <c r="BK225" i="4"/>
  <c r="J225" i="4" s="1"/>
  <c r="J69" i="4" s="1"/>
  <c r="BK161" i="5"/>
  <c r="J161" i="5" s="1"/>
  <c r="J65" i="5" s="1"/>
  <c r="BK269" i="2"/>
  <c r="J269" i="2" s="1"/>
  <c r="J64" i="2" s="1"/>
  <c r="BK290" i="2"/>
  <c r="J290" i="2" s="1"/>
  <c r="J66" i="2" s="1"/>
  <c r="BK323" i="2"/>
  <c r="J323" i="2"/>
  <c r="J68" i="2"/>
  <c r="BK332" i="2"/>
  <c r="J332" i="2"/>
  <c r="J69" i="2" s="1"/>
  <c r="BK351" i="2"/>
  <c r="J351" i="2" s="1"/>
  <c r="J70" i="2" s="1"/>
  <c r="BK112" i="4"/>
  <c r="J112" i="4" s="1"/>
  <c r="J62" i="4" s="1"/>
  <c r="BK83" i="7"/>
  <c r="J83" i="7"/>
  <c r="J61" i="7"/>
  <c r="BK94" i="9"/>
  <c r="J94" i="9" s="1"/>
  <c r="J63" i="9" s="1"/>
  <c r="BK506" i="3"/>
  <c r="J506" i="3" s="1"/>
  <c r="J65" i="3" s="1"/>
  <c r="BK539" i="3"/>
  <c r="J539" i="3"/>
  <c r="J66" i="3" s="1"/>
  <c r="BK230" i="4"/>
  <c r="J230" i="4"/>
  <c r="J71" i="4" s="1"/>
  <c r="F54" i="9"/>
  <c r="F55" i="9"/>
  <c r="BE95" i="9"/>
  <c r="E48" i="9"/>
  <c r="J77" i="9"/>
  <c r="BE86" i="9"/>
  <c r="BE87" i="9"/>
  <c r="BE90" i="9"/>
  <c r="BE92" i="9"/>
  <c r="BE93" i="9"/>
  <c r="J55" i="8"/>
  <c r="J80" i="8"/>
  <c r="BE96" i="8"/>
  <c r="BE98" i="8"/>
  <c r="BE99" i="8"/>
  <c r="BE100" i="8"/>
  <c r="BE109" i="8"/>
  <c r="BE121" i="8"/>
  <c r="BE122" i="8"/>
  <c r="BE123" i="8"/>
  <c r="BE124" i="8"/>
  <c r="BE125" i="8"/>
  <c r="BE129" i="8"/>
  <c r="BE130" i="8"/>
  <c r="BE138" i="8"/>
  <c r="BE146" i="8"/>
  <c r="BE149" i="8"/>
  <c r="BE156" i="8"/>
  <c r="BE159" i="8"/>
  <c r="BE173" i="8"/>
  <c r="BE181" i="8"/>
  <c r="BE185" i="8"/>
  <c r="BE191" i="8"/>
  <c r="BE195" i="8"/>
  <c r="F82" i="8"/>
  <c r="BE89" i="8"/>
  <c r="BE97" i="8"/>
  <c r="BE101" i="8"/>
  <c r="BE105" i="8"/>
  <c r="BE112" i="8"/>
  <c r="BE113" i="8"/>
  <c r="BE116" i="8"/>
  <c r="BE119" i="8"/>
  <c r="BE128" i="8"/>
  <c r="BE131" i="8"/>
  <c r="BE141" i="8"/>
  <c r="BE142" i="8"/>
  <c r="BE143" i="8"/>
  <c r="BE144" i="8"/>
  <c r="BE148" i="8"/>
  <c r="BE150" i="8"/>
  <c r="BE151" i="8"/>
  <c r="BE152" i="8"/>
  <c r="BE158" i="8"/>
  <c r="BE167" i="8"/>
  <c r="BE168" i="8"/>
  <c r="BE170" i="8"/>
  <c r="BE171" i="8"/>
  <c r="BE172" i="8"/>
  <c r="BE176" i="8"/>
  <c r="BE184" i="8"/>
  <c r="BE188" i="8"/>
  <c r="BE192" i="8"/>
  <c r="BE196" i="8"/>
  <c r="BE197" i="8"/>
  <c r="BE198" i="8"/>
  <c r="BE200" i="8"/>
  <c r="BE201" i="8"/>
  <c r="E76" i="8"/>
  <c r="F83" i="8"/>
  <c r="BE88" i="8"/>
  <c r="BE91" i="8"/>
  <c r="BE92" i="8"/>
  <c r="BE93" i="8"/>
  <c r="BE94" i="8"/>
  <c r="BE102" i="8"/>
  <c r="BE106" i="8"/>
  <c r="BE111" i="8"/>
  <c r="BE118" i="8"/>
  <c r="BE127" i="8"/>
  <c r="BE133" i="8"/>
  <c r="BE140" i="8"/>
  <c r="BE145" i="8"/>
  <c r="BE147" i="8"/>
  <c r="BE153" i="8"/>
  <c r="BE154" i="8"/>
  <c r="BE155" i="8"/>
  <c r="BE160" i="8"/>
  <c r="BE162" i="8"/>
  <c r="BE163" i="8"/>
  <c r="BE164" i="8"/>
  <c r="BE165" i="8"/>
  <c r="BE178" i="8"/>
  <c r="BE179" i="8"/>
  <c r="BE186" i="8"/>
  <c r="BE187" i="8"/>
  <c r="BE189" i="8"/>
  <c r="BE199" i="8"/>
  <c r="BE90" i="8"/>
  <c r="BE103" i="8"/>
  <c r="BE107" i="8"/>
  <c r="BE108" i="8"/>
  <c r="BE110" i="8"/>
  <c r="BE114" i="8"/>
  <c r="BE115" i="8"/>
  <c r="BE117" i="8"/>
  <c r="BE120" i="8"/>
  <c r="BE126" i="8"/>
  <c r="BE132" i="8"/>
  <c r="BE134" i="8"/>
  <c r="BE136" i="8"/>
  <c r="BE137" i="8"/>
  <c r="BE139" i="8"/>
  <c r="BE157" i="8"/>
  <c r="BE166" i="8"/>
  <c r="BE169" i="8"/>
  <c r="BE174" i="8"/>
  <c r="BE175" i="8"/>
  <c r="BE177" i="8"/>
  <c r="BE180" i="8"/>
  <c r="BE182" i="8"/>
  <c r="BE190" i="8"/>
  <c r="BE193" i="8"/>
  <c r="E48" i="7"/>
  <c r="F55" i="7"/>
  <c r="J75" i="7"/>
  <c r="BE84" i="7"/>
  <c r="J83" i="6"/>
  <c r="J61" i="6" s="1"/>
  <c r="F54" i="7"/>
  <c r="J78" i="7"/>
  <c r="J87" i="5"/>
  <c r="J61" i="5" s="1"/>
  <c r="F78" i="6"/>
  <c r="E48" i="6"/>
  <c r="F54" i="6"/>
  <c r="J75" i="6"/>
  <c r="BE84" i="6"/>
  <c r="BE85" i="6"/>
  <c r="F81" i="5"/>
  <c r="BE89" i="5"/>
  <c r="BE90" i="5"/>
  <c r="BE91" i="5"/>
  <c r="BE93" i="5"/>
  <c r="BE96" i="5"/>
  <c r="BE110" i="5"/>
  <c r="BE114" i="5"/>
  <c r="BE118" i="5"/>
  <c r="BE122" i="5"/>
  <c r="BE131" i="5"/>
  <c r="BE133" i="5"/>
  <c r="BE141" i="5"/>
  <c r="BE142" i="5"/>
  <c r="BE151" i="5"/>
  <c r="BE156" i="5"/>
  <c r="BK118" i="4"/>
  <c r="F55" i="5"/>
  <c r="BE92" i="5"/>
  <c r="BE97" i="5"/>
  <c r="BE109" i="5"/>
  <c r="BE113" i="5"/>
  <c r="BE140" i="5"/>
  <c r="BE155" i="5"/>
  <c r="BE162" i="5"/>
  <c r="E48" i="5"/>
  <c r="J52" i="5"/>
  <c r="BE101" i="5"/>
  <c r="BE104" i="5"/>
  <c r="BE136" i="5"/>
  <c r="BE143" i="5"/>
  <c r="BE148" i="5"/>
  <c r="BE149" i="5"/>
  <c r="BE153" i="5"/>
  <c r="BE154" i="5"/>
  <c r="BE157" i="5"/>
  <c r="BE158" i="5"/>
  <c r="BE160" i="5"/>
  <c r="BE88" i="5"/>
  <c r="BE117" i="5"/>
  <c r="BE129" i="5"/>
  <c r="BE130" i="5"/>
  <c r="BE150" i="5"/>
  <c r="BE152" i="5"/>
  <c r="BE159" i="5"/>
  <c r="J52" i="4"/>
  <c r="E81" i="4"/>
  <c r="BE120" i="4"/>
  <c r="BE121" i="4"/>
  <c r="BE124" i="4"/>
  <c r="BE126" i="4"/>
  <c r="BE139" i="4"/>
  <c r="BE145" i="4"/>
  <c r="BE155" i="4"/>
  <c r="BE160" i="4"/>
  <c r="BE166" i="4"/>
  <c r="BE176" i="4"/>
  <c r="BE181" i="4"/>
  <c r="BE184" i="4"/>
  <c r="BE185" i="4"/>
  <c r="BE189" i="4"/>
  <c r="BE190" i="4"/>
  <c r="BE191" i="4"/>
  <c r="BE195" i="4"/>
  <c r="BE204" i="4"/>
  <c r="BE205" i="4"/>
  <c r="BE208" i="4"/>
  <c r="BE218" i="4"/>
  <c r="BE220" i="4"/>
  <c r="BE224" i="4"/>
  <c r="BE226" i="4"/>
  <c r="BE231" i="4"/>
  <c r="BK97" i="3"/>
  <c r="J97" i="3" s="1"/>
  <c r="J60" i="3" s="1"/>
  <c r="F55" i="4"/>
  <c r="F87" i="4"/>
  <c r="BE94" i="4"/>
  <c r="BE109" i="4"/>
  <c r="BE122" i="4"/>
  <c r="BE123" i="4"/>
  <c r="BE133" i="4"/>
  <c r="BE134" i="4"/>
  <c r="BE137" i="4"/>
  <c r="BE141" i="4"/>
  <c r="BE149" i="4"/>
  <c r="BE151" i="4"/>
  <c r="BE152" i="4"/>
  <c r="BE153" i="4"/>
  <c r="BE154" i="4"/>
  <c r="BE156" i="4"/>
  <c r="BE164" i="4"/>
  <c r="BE169" i="4"/>
  <c r="BE171" i="4"/>
  <c r="BE177" i="4"/>
  <c r="BE182" i="4"/>
  <c r="BE186" i="4"/>
  <c r="BE188" i="4"/>
  <c r="BE193" i="4"/>
  <c r="BE200" i="4"/>
  <c r="BE201" i="4"/>
  <c r="BE206" i="4"/>
  <c r="BE209" i="4"/>
  <c r="BE212" i="4"/>
  <c r="BE213" i="4"/>
  <c r="BE221" i="4"/>
  <c r="BE222" i="4"/>
  <c r="BE228" i="4"/>
  <c r="BE229" i="4"/>
  <c r="BE104" i="4"/>
  <c r="BE107" i="4"/>
  <c r="BE125" i="4"/>
  <c r="BE130" i="4"/>
  <c r="BE132" i="4"/>
  <c r="BE135" i="4"/>
  <c r="BE143" i="4"/>
  <c r="BE144" i="4"/>
  <c r="BE146" i="4"/>
  <c r="BE147" i="4"/>
  <c r="BE150" i="4"/>
  <c r="BE161" i="4"/>
  <c r="BE163" i="4"/>
  <c r="BE165" i="4"/>
  <c r="BE173" i="4"/>
  <c r="BE175" i="4"/>
  <c r="BE178" i="4"/>
  <c r="BE187" i="4"/>
  <c r="BE198" i="4"/>
  <c r="BE199" i="4"/>
  <c r="BE202" i="4"/>
  <c r="BE203" i="4"/>
  <c r="BE211" i="4"/>
  <c r="BE215" i="4"/>
  <c r="BE99" i="4"/>
  <c r="BE108" i="4"/>
  <c r="BE113" i="4"/>
  <c r="BE127" i="4"/>
  <c r="BE128" i="4"/>
  <c r="BE148" i="4"/>
  <c r="BE158" i="4"/>
  <c r="BE159" i="4"/>
  <c r="BE162" i="4"/>
  <c r="BE167" i="4"/>
  <c r="BE179" i="4"/>
  <c r="BE180" i="4"/>
  <c r="BE183" i="4"/>
  <c r="BE194" i="4"/>
  <c r="BE197" i="4"/>
  <c r="BE207" i="4"/>
  <c r="BE210" i="4"/>
  <c r="BE214" i="4"/>
  <c r="BE216" i="4"/>
  <c r="BE217" i="4"/>
  <c r="BE223" i="4"/>
  <c r="F54" i="3"/>
  <c r="E86" i="3"/>
  <c r="BE102" i="3"/>
  <c r="BE105" i="3"/>
  <c r="BE108" i="3"/>
  <c r="BE144" i="3"/>
  <c r="BE153" i="3"/>
  <c r="BE158" i="3"/>
  <c r="BE164" i="3"/>
  <c r="BE175" i="3"/>
  <c r="BE233" i="3"/>
  <c r="BE263" i="3"/>
  <c r="BE291" i="3"/>
  <c r="BE333" i="3"/>
  <c r="BE344" i="3"/>
  <c r="BE349" i="3"/>
  <c r="BE356" i="3"/>
  <c r="BE361" i="3"/>
  <c r="BE407" i="3"/>
  <c r="BE461" i="3"/>
  <c r="BE481" i="3"/>
  <c r="BE501" i="3"/>
  <c r="BE504" i="3"/>
  <c r="BE596" i="3"/>
  <c r="BE626" i="3"/>
  <c r="BE639" i="3"/>
  <c r="BE678" i="3"/>
  <c r="BE706" i="3"/>
  <c r="BE724" i="3"/>
  <c r="BE752" i="3"/>
  <c r="BE786" i="3"/>
  <c r="BE799" i="3"/>
  <c r="BE822" i="3"/>
  <c r="BE824" i="3"/>
  <c r="BE832" i="3"/>
  <c r="BE920" i="3"/>
  <c r="BE950" i="3"/>
  <c r="BE953" i="3"/>
  <c r="BE968" i="3"/>
  <c r="BE1042" i="3"/>
  <c r="BE1070" i="3"/>
  <c r="BE1083" i="3"/>
  <c r="BE1086" i="3"/>
  <c r="BE1091" i="3"/>
  <c r="BE1094" i="3"/>
  <c r="BE1099" i="3"/>
  <c r="BE1104" i="3"/>
  <c r="BE1110" i="3"/>
  <c r="BE1116" i="3"/>
  <c r="J52" i="3"/>
  <c r="BE114" i="3"/>
  <c r="BE137" i="3"/>
  <c r="BE152" i="3"/>
  <c r="BE204" i="3"/>
  <c r="BE212" i="3"/>
  <c r="BE227" i="3"/>
  <c r="BE243" i="3"/>
  <c r="BE279" i="3"/>
  <c r="BE319" i="3"/>
  <c r="BE384" i="3"/>
  <c r="BE433" i="3"/>
  <c r="BE498" i="3"/>
  <c r="BE507" i="3"/>
  <c r="BE540" i="3"/>
  <c r="BE567" i="3"/>
  <c r="BE569" i="3"/>
  <c r="BE592" i="3"/>
  <c r="BE622" i="3"/>
  <c r="BE662" i="3"/>
  <c r="BE673" i="3"/>
  <c r="BE683" i="3"/>
  <c r="BE778" i="3"/>
  <c r="BE788" i="3"/>
  <c r="BE794" i="3"/>
  <c r="BE858" i="3"/>
  <c r="BE866" i="3"/>
  <c r="BE875" i="3"/>
  <c r="BE948" i="3"/>
  <c r="BE970" i="3"/>
  <c r="F55" i="3"/>
  <c r="BE116" i="3"/>
  <c r="BE123" i="3"/>
  <c r="BE126" i="3"/>
  <c r="BE128" i="3"/>
  <c r="BE131" i="3"/>
  <c r="BE134" i="3"/>
  <c r="BE140" i="3"/>
  <c r="BE154" i="3"/>
  <c r="BE161" i="3"/>
  <c r="BE172" i="3"/>
  <c r="BE179" i="3"/>
  <c r="BE188" i="3"/>
  <c r="BE196" i="3"/>
  <c r="BE246" i="3"/>
  <c r="BE351" i="3"/>
  <c r="BE410" i="3"/>
  <c r="BE456" i="3"/>
  <c r="BE477" i="3"/>
  <c r="BE490" i="3"/>
  <c r="BE494" i="3"/>
  <c r="BE634" i="3"/>
  <c r="BE641" i="3"/>
  <c r="BE644" i="3"/>
  <c r="BE658" i="3"/>
  <c r="BE679" i="3"/>
  <c r="BE688" i="3"/>
  <c r="BE717" i="3"/>
  <c r="BE741" i="3"/>
  <c r="BE754" i="3"/>
  <c r="BE783" i="3"/>
  <c r="BE801" i="3"/>
  <c r="BE840" i="3"/>
  <c r="BE845" i="3"/>
  <c r="BE855" i="3"/>
  <c r="BE933" i="3"/>
  <c r="BE972" i="3"/>
  <c r="BE975" i="3"/>
  <c r="BE1001" i="3"/>
  <c r="BE1016" i="3"/>
  <c r="BE1018" i="3"/>
  <c r="BE1063" i="3"/>
  <c r="BE1076" i="3"/>
  <c r="BE1080" i="3"/>
  <c r="BE99" i="3"/>
  <c r="BE147" i="3"/>
  <c r="BE157" i="3"/>
  <c r="BE167" i="3"/>
  <c r="BE266" i="3"/>
  <c r="BE304" i="3"/>
  <c r="BE328" i="3"/>
  <c r="BE339" i="3"/>
  <c r="BE502" i="3"/>
  <c r="BE523" i="3"/>
  <c r="BE544" i="3"/>
  <c r="BE594" i="3"/>
  <c r="BE599" i="3"/>
  <c r="BE624" i="3"/>
  <c r="BE629" i="3"/>
  <c r="BE682" i="3"/>
  <c r="BE689" i="3"/>
  <c r="BE742" i="3"/>
  <c r="BE747" i="3"/>
  <c r="BE757" i="3"/>
  <c r="BE796" i="3"/>
  <c r="BE853" i="3"/>
  <c r="BE890" i="3"/>
  <c r="BE905" i="3"/>
  <c r="BE935" i="3"/>
  <c r="BE955" i="3"/>
  <c r="BE993" i="3"/>
  <c r="BE1027" i="3"/>
  <c r="BE1029" i="3"/>
  <c r="BE1044" i="3"/>
  <c r="BE1065" i="3"/>
  <c r="BE1068" i="3"/>
  <c r="BE1078" i="3"/>
  <c r="F55" i="2"/>
  <c r="BE108" i="2"/>
  <c r="BE143" i="2"/>
  <c r="BE224" i="2"/>
  <c r="BE226" i="2"/>
  <c r="BE237" i="2"/>
  <c r="BE244" i="2"/>
  <c r="J52" i="2"/>
  <c r="BE161" i="2"/>
  <c r="BE200" i="2"/>
  <c r="BE205" i="2"/>
  <c r="BE215" i="2"/>
  <c r="BE228" i="2"/>
  <c r="BE291" i="2"/>
  <c r="BE310" i="2"/>
  <c r="BE426" i="2"/>
  <c r="BE431" i="2"/>
  <c r="E48" i="2"/>
  <c r="BE129" i="2"/>
  <c r="BE147" i="2"/>
  <c r="BE169" i="2"/>
  <c r="BE178" i="2"/>
  <c r="BE189" i="2"/>
  <c r="BE249" i="2"/>
  <c r="BE261" i="2"/>
  <c r="BE264" i="2"/>
  <c r="BE270" i="2"/>
  <c r="BE285" i="2"/>
  <c r="BE297" i="2"/>
  <c r="BE324" i="2"/>
  <c r="BE342" i="2"/>
  <c r="BE352" i="2"/>
  <c r="F54" i="2"/>
  <c r="BE94" i="2"/>
  <c r="BE125" i="2"/>
  <c r="BE210" i="2"/>
  <c r="BE231" i="2"/>
  <c r="BE234" i="2"/>
  <c r="BE252" i="2"/>
  <c r="BE333" i="2"/>
  <c r="BE364" i="2"/>
  <c r="J34" i="2"/>
  <c r="AW55" i="1"/>
  <c r="F36" i="2"/>
  <c r="BC55" i="1" s="1"/>
  <c r="F37" i="3"/>
  <c r="BD56" i="1"/>
  <c r="F36" i="4"/>
  <c r="BC57" i="1"/>
  <c r="F34" i="4"/>
  <c r="BA57" i="1"/>
  <c r="F37" i="5"/>
  <c r="BD58" i="1" s="1"/>
  <c r="J34" i="5"/>
  <c r="AW58" i="1" s="1"/>
  <c r="J34" i="6"/>
  <c r="AW59" i="1" s="1"/>
  <c r="F33" i="7"/>
  <c r="AZ60" i="1"/>
  <c r="F37" i="8"/>
  <c r="BD61" i="1" s="1"/>
  <c r="F34" i="9"/>
  <c r="BA62" i="1"/>
  <c r="F36" i="9"/>
  <c r="BC62" i="1"/>
  <c r="F35" i="2"/>
  <c r="BB55" i="1"/>
  <c r="F35" i="3"/>
  <c r="BB56" i="1" s="1"/>
  <c r="J34" i="4"/>
  <c r="AW57" i="1" s="1"/>
  <c r="F35" i="5"/>
  <c r="BB58" i="1" s="1"/>
  <c r="F34" i="6"/>
  <c r="BA59" i="1"/>
  <c r="F36" i="6"/>
  <c r="BC59" i="1" s="1"/>
  <c r="F34" i="7"/>
  <c r="BA60" i="1"/>
  <c r="J34" i="8"/>
  <c r="AW61" i="1"/>
  <c r="J34" i="9"/>
  <c r="AW62" i="1"/>
  <c r="F34" i="2"/>
  <c r="BA55" i="1" s="1"/>
  <c r="J34" i="3"/>
  <c r="AW56" i="1" s="1"/>
  <c r="F35" i="4"/>
  <c r="BB57" i="1" s="1"/>
  <c r="F34" i="5"/>
  <c r="BA58" i="1"/>
  <c r="F36" i="5"/>
  <c r="BC58" i="1" s="1"/>
  <c r="F36" i="8"/>
  <c r="BC61" i="1"/>
  <c r="F34" i="8"/>
  <c r="BA61" i="1"/>
  <c r="F35" i="9"/>
  <c r="BB62" i="1"/>
  <c r="F37" i="2"/>
  <c r="BD55" i="1" s="1"/>
  <c r="F36" i="3"/>
  <c r="BC56" i="1" s="1"/>
  <c r="F34" i="3"/>
  <c r="BA56" i="1" s="1"/>
  <c r="F37" i="4"/>
  <c r="BD57" i="1"/>
  <c r="F37" i="6"/>
  <c r="BD59" i="1" s="1"/>
  <c r="F35" i="6"/>
  <c r="BB59" i="1"/>
  <c r="F35" i="8"/>
  <c r="BB61" i="1" s="1"/>
  <c r="F37" i="9"/>
  <c r="BD62" i="1"/>
  <c r="J82" i="6" l="1"/>
  <c r="J60" i="6" s="1"/>
  <c r="BK81" i="6"/>
  <c r="J81" i="6" s="1"/>
  <c r="J59" i="6" s="1"/>
  <c r="T542" i="3"/>
  <c r="T96" i="3" s="1"/>
  <c r="R91" i="2"/>
  <c r="BK86" i="5"/>
  <c r="J86" i="5" s="1"/>
  <c r="J60" i="5" s="1"/>
  <c r="R91" i="4"/>
  <c r="T86" i="5"/>
  <c r="T85" i="5" s="1"/>
  <c r="P86" i="8"/>
  <c r="AU61" i="1" s="1"/>
  <c r="R97" i="3"/>
  <c r="T118" i="4"/>
  <c r="T91" i="4" s="1"/>
  <c r="P97" i="3"/>
  <c r="P84" i="9"/>
  <c r="P83" i="9" s="1"/>
  <c r="AU62" i="1" s="1"/>
  <c r="T97" i="3"/>
  <c r="P118" i="4"/>
  <c r="P91" i="4"/>
  <c r="AU57" i="1"/>
  <c r="P542" i="3"/>
  <c r="T91" i="2"/>
  <c r="R86" i="5"/>
  <c r="R85" i="5"/>
  <c r="T86" i="8"/>
  <c r="R86" i="8"/>
  <c r="R542" i="3"/>
  <c r="P92" i="2"/>
  <c r="P91" i="2" s="1"/>
  <c r="AU55" i="1" s="1"/>
  <c r="BK92" i="2"/>
  <c r="J92" i="2"/>
  <c r="J60" i="2"/>
  <c r="BK92" i="4"/>
  <c r="J92" i="4"/>
  <c r="J60" i="4"/>
  <c r="BK82" i="7"/>
  <c r="J82" i="7" s="1"/>
  <c r="J60" i="7" s="1"/>
  <c r="BK268" i="2"/>
  <c r="J268" i="2" s="1"/>
  <c r="J63" i="2" s="1"/>
  <c r="BK542" i="3"/>
  <c r="BK96" i="3" s="1"/>
  <c r="J96" i="3" s="1"/>
  <c r="J30" i="3" s="1"/>
  <c r="AG56" i="1" s="1"/>
  <c r="J542" i="3"/>
  <c r="J67" i="3" s="1"/>
  <c r="BK86" i="8"/>
  <c r="J86" i="8"/>
  <c r="J59" i="8"/>
  <c r="BK84" i="9"/>
  <c r="J84" i="9"/>
  <c r="J60" i="9"/>
  <c r="J118" i="4"/>
  <c r="J63" i="4"/>
  <c r="F33" i="3"/>
  <c r="AZ56" i="1" s="1"/>
  <c r="BD54" i="1"/>
  <c r="W33" i="1"/>
  <c r="BC54" i="1"/>
  <c r="W32" i="1" s="1"/>
  <c r="J33" i="2"/>
  <c r="AV55" i="1"/>
  <c r="AT55" i="1"/>
  <c r="J33" i="4"/>
  <c r="AV57" i="1"/>
  <c r="AT57" i="1"/>
  <c r="J33" i="5"/>
  <c r="AV58" i="1"/>
  <c r="AT58" i="1" s="1"/>
  <c r="J33" i="6"/>
  <c r="AV59" i="1"/>
  <c r="AT59" i="1" s="1"/>
  <c r="J33" i="7"/>
  <c r="AV60" i="1" s="1"/>
  <c r="AT60" i="1" s="1"/>
  <c r="J33" i="8"/>
  <c r="AV61" i="1"/>
  <c r="AT61" i="1"/>
  <c r="BB54" i="1"/>
  <c r="AX54" i="1"/>
  <c r="BA54" i="1"/>
  <c r="AW54" i="1" s="1"/>
  <c r="AK30" i="1" s="1"/>
  <c r="J33" i="3"/>
  <c r="AV56" i="1" s="1"/>
  <c r="AT56" i="1" s="1"/>
  <c r="F33" i="2"/>
  <c r="AZ55" i="1" s="1"/>
  <c r="F33" i="4"/>
  <c r="AZ57" i="1" s="1"/>
  <c r="F33" i="5"/>
  <c r="AZ58" i="1"/>
  <c r="F33" i="6"/>
  <c r="AZ59" i="1"/>
  <c r="J30" i="6"/>
  <c r="AG59" i="1"/>
  <c r="F33" i="8"/>
  <c r="AZ61" i="1" s="1"/>
  <c r="F33" i="9"/>
  <c r="AZ62" i="1"/>
  <c r="J33" i="9"/>
  <c r="AV62" i="1" s="1"/>
  <c r="AT62" i="1" s="1"/>
  <c r="P96" i="3" l="1"/>
  <c r="AU56" i="1"/>
  <c r="R96" i="3"/>
  <c r="BK85" i="5"/>
  <c r="J85" i="5"/>
  <c r="J59" i="5"/>
  <c r="BK83" i="9"/>
  <c r="J83" i="9"/>
  <c r="BK81" i="7"/>
  <c r="J81" i="7"/>
  <c r="J59" i="7"/>
  <c r="BK91" i="2"/>
  <c r="J91" i="2"/>
  <c r="J30" i="2" s="1"/>
  <c r="AG55" i="1" s="1"/>
  <c r="BK91" i="4"/>
  <c r="J91" i="4"/>
  <c r="J30" i="4" s="1"/>
  <c r="AG57" i="1" s="1"/>
  <c r="AN59" i="1"/>
  <c r="J39" i="6"/>
  <c r="AN56" i="1"/>
  <c r="J59" i="3"/>
  <c r="J39" i="3"/>
  <c r="AU54" i="1"/>
  <c r="J30" i="8"/>
  <c r="AG61" i="1"/>
  <c r="W31" i="1"/>
  <c r="J30" i="9"/>
  <c r="AG62" i="1"/>
  <c r="W30" i="1"/>
  <c r="AZ54" i="1"/>
  <c r="AV54" i="1" s="1"/>
  <c r="AK29" i="1" s="1"/>
  <c r="AY54" i="1"/>
  <c r="J39" i="4" l="1"/>
  <c r="J39" i="9"/>
  <c r="J39" i="8"/>
  <c r="J39" i="2"/>
  <c r="J59" i="9"/>
  <c r="J59" i="2"/>
  <c r="J59" i="4"/>
  <c r="AN55" i="1"/>
  <c r="AN57" i="1"/>
  <c r="AN61" i="1"/>
  <c r="AN62" i="1"/>
  <c r="J30" i="5"/>
  <c r="AG58" i="1"/>
  <c r="AN58" i="1"/>
  <c r="W29" i="1"/>
  <c r="J30" i="7"/>
  <c r="AG60" i="1" s="1"/>
  <c r="AT54" i="1"/>
  <c r="J39" i="7" l="1"/>
  <c r="J39" i="5"/>
  <c r="AN60" i="1"/>
  <c r="AG54" i="1"/>
  <c r="AK26" i="1"/>
  <c r="AN54" i="1" l="1"/>
  <c r="AK35" i="1"/>
</calcChain>
</file>

<file path=xl/sharedStrings.xml><?xml version="1.0" encoding="utf-8"?>
<sst xmlns="http://schemas.openxmlformats.org/spreadsheetml/2006/main" count="18211" uniqueCount="2422">
  <si>
    <t>Export Komplet</t>
  </si>
  <si>
    <t>VZ</t>
  </si>
  <si>
    <t>2.0</t>
  </si>
  <si>
    <t>ZAMOK</t>
  </si>
  <si>
    <t>False</t>
  </si>
  <si>
    <t>{813de216-22c7-4bdc-9113-ab0d8b824ad2}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</si>
  <si>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</si>
  <si>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</si>
  <si>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</si>
  <si>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</si>
  <si>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</si>
  <si>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</si>
  <si>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</si>
  <si>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</si>
  <si>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23_056_V02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</si>
  <si>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</si>
  <si>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</si>
  <si>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SŠGS - LÁZNĚ BĚLOHRAD - CVIČNÁ KUCHYNĚ</t>
  </si>
  <si>
    <t>KSO:</t>
  </si>
  <si>
    <t/>
  </si>
  <si>
    <t>CC-CZ:</t>
  </si>
  <si>
    <t>Místo:</t>
  </si>
  <si>
    <t>Lázně Bělohrad</t>
  </si>
  <si>
    <t>Datum:</t>
  </si>
  <si>
    <t>23. 8. 2023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</si>
  <si>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</si>
  <si>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</si>
  <si>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</si>
  <si>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</si>
  <si>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</si>
  <si>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</si>
  <si>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</si>
  <si>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 Just</t>
  </si>
  <si>
    <t>True</t>
  </si>
  <si>
    <t>Zpracovatel:</t>
  </si>
  <si>
    <t>Richard Menšík, Andrea Junková, T. Vinšálek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</si>
  <si>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</si>
  <si>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</si>
  <si>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</si>
  <si>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</si>
  <si>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</si>
  <si>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</si>
  <si>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</si>
  <si>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</si>
  <si>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</si>
  <si>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</si>
  <si>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</si>
  <si>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</si>
  <si>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</si>
  <si>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</si>
  <si>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</si>
  <si>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</si>
  <si>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</si>
  <si>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</si>
  <si>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</si>
  <si>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</si>
  <si>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</si>
  <si>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</si>
  <si>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</si>
  <si>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</si>
  <si>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</si>
  <si>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</si>
  <si>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</si>
  <si>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</si>
  <si>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</si>
  <si>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</si>
  <si>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</si>
  <si>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</si>
  <si>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</si>
  <si>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</si>
  <si>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</si>
  <si>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</si>
  <si>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</si>
  <si>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</si>
  <si>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</si>
  <si>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</si>
  <si>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</si>
  <si>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</t>
  </si>
  <si>
    <t>Bourací práce</t>
  </si>
  <si>
    <t>STA</t>
  </si>
  <si>
    <t>1</t>
  </si>
  <si>
    <t>{14eb1e56-dfc1-4211-9407-61e63941dee8}</t>
  </si>
  <si>
    <t>2</t>
  </si>
  <si>
    <t>SO01</t>
  </si>
  <si>
    <t>Stavební práce</t>
  </si>
  <si>
    <t>{98c305eb-e24f-46e8-ba29-00b817bc5a89}</t>
  </si>
  <si>
    <t>SO02</t>
  </si>
  <si>
    <t>Zdravotechnika</t>
  </si>
  <si>
    <t>{32f6b072-cac2-40e3-9d99-194def73dec9}</t>
  </si>
  <si>
    <t>SO03</t>
  </si>
  <si>
    <t>Tuková kanalizace</t>
  </si>
  <si>
    <t>{f6f7cccc-3d07-40b4-87fa-f492cecfd52b}</t>
  </si>
  <si>
    <t>SO05</t>
  </si>
  <si>
    <t>ÚT</t>
  </si>
  <si>
    <t>{29733d0b-e801-4820-8bda-e3ac862820fb}</t>
  </si>
  <si>
    <t>SO06</t>
  </si>
  <si>
    <t>VZT</t>
  </si>
  <si>
    <t>{6356d0ee-aacb-4640-9f73-5fee00ea0d62}</t>
  </si>
  <si>
    <t>SO07</t>
  </si>
  <si>
    <t>Elektroinstalace</t>
  </si>
  <si>
    <t>{99677080-f539-4484-b668-73ea2f756a61}</t>
  </si>
  <si>
    <t>SO99</t>
  </si>
  <si>
    <t>Vedlejší rozpočtové náklady</t>
  </si>
  <si>
    <t>{7bf825c0-8c17-47f4-bbcd-ceae7d43b3a5}</t>
  </si>
  <si>
    <t>KRYCÍ LIST SOUPISU PRACÍ</t>
  </si>
  <si>
    <t>Objekt:</t>
  </si>
  <si>
    <t>SO00 - Bourací práce</t>
  </si>
  <si>
    <t>Richard Menšík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</si>
  <si>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</si>
  <si>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</si>
  <si>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</si>
  <si>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</si>
  <si>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</si>
  <si>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</si>
  <si>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</si>
  <si>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</si>
  <si>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</si>
  <si>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</si>
  <si>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</si>
  <si>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</si>
  <si>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</si>
  <si>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</si>
  <si>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</si>
  <si>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</si>
  <si>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</si>
  <si>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</si>
  <si>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</si>
  <si>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</si>
  <si>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</si>
  <si>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</si>
  <si>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</si>
  <si>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</si>
  <si>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</si>
  <si>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</si>
  <si>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</si>
  <si>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</si>
  <si>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</si>
  <si>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</si>
  <si>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</si>
  <si>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</si>
  <si>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</si>
  <si>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</si>
  <si>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</si>
  <si>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961031311</t>
  </si>
  <si>
    <t>Bourání základů ze zdiva cihelného na maltu vápennou nebo vápenocementovou</t>
  </si>
  <si>
    <t>m3</t>
  </si>
  <si>
    <t>CS ÚRS 2023 02</t>
  </si>
  <si>
    <t>4</t>
  </si>
  <si>
    <t>-1149432446</t>
  </si>
  <si>
    <t>Online PSC</t>
  </si>
  <si>
    <t>https://podminky.urs.cz/item/CS_URS_2023_02/961031311</t>
  </si>
  <si>
    <t>VV</t>
  </si>
  <si>
    <t>"m.č. 002 - stěna tl. 80mm"   0,08*2,28*3,1</t>
  </si>
  <si>
    <t>"m.č. 002 - stěna tl. 200mm"   (0,2*2,28*3,1)-(0,2*1,15*2,06)</t>
  </si>
  <si>
    <t>"m.č. 002 - stěna tl. 210mm"   0,21*1,04*3,1</t>
  </si>
  <si>
    <t>"m.č. 002 - stěna tl. 180mm"   (0,18*4,42*3,1)-(0,18*1*2,02)</t>
  </si>
  <si>
    <t>"m.č. 002 - stěna tl. 160mm"   (0,16*4,78*3,1)-(0,18*1*2,02)</t>
  </si>
  <si>
    <t>"m.č. 002 - stěna tl. 170mm"   0,17*5,6*3,1</t>
  </si>
  <si>
    <t>"m.č. 002 - stěna tl. 110mm"   (0,11*1,1*3,1)-(0,11*0,9*2,02)</t>
  </si>
  <si>
    <t>"m.č. 004 - stěna tl. 150mm"   0,15*3,8*3,1</t>
  </si>
  <si>
    <t>"m.č. 006 - stěna tl. 100mm"   0,1*3,1*(1,76+1,39)-(0,1*0,7*2,02*2)</t>
  </si>
  <si>
    <t>"m.č. 007 - stěna tl. 140mm"   0,14*1,59*3,1</t>
  </si>
  <si>
    <t>"m.č. 007 - stěna tl. 100mm"   0,1*3,1*(0,87+1,76)-(0,1*0,7*2,02)-(0,1*1*2,02)</t>
  </si>
  <si>
    <t>Součet</t>
  </si>
  <si>
    <t>961044111</t>
  </si>
  <si>
    <t>Bourání základů z betonu prostého</t>
  </si>
  <si>
    <t>1445627021</t>
  </si>
  <si>
    <t>https://podminky.urs.cz/item/CS_URS_2023_02/961044111</t>
  </si>
  <si>
    <t>"skladba P1 - bourací práce"</t>
  </si>
  <si>
    <t>"m.č. 001"   51*0,15</t>
  </si>
  <si>
    <t>"m.č. 003"   40,9*0,15</t>
  </si>
  <si>
    <t>"m.č. 004"   12,1*0,15</t>
  </si>
  <si>
    <t>"m.č. 005"   12,2*0,15</t>
  </si>
  <si>
    <t>"m.č. 006"   15,6*0,15</t>
  </si>
  <si>
    <t>"m.č. 007"   6,1*0,15</t>
  </si>
  <si>
    <t>Mezisoučet</t>
  </si>
  <si>
    <t>3</t>
  </si>
  <si>
    <t>"skladba P2 - bourací práce"</t>
  </si>
  <si>
    <t>"m.č. 002"   25,7*0,15</t>
  </si>
  <si>
    <t>"skladba P3 - bourací práce"</t>
  </si>
  <si>
    <t>"m.č. 009"   2,9*2,45*0,15</t>
  </si>
  <si>
    <t>965042141</t>
  </si>
  <si>
    <t>Bourání mazanin betonových nebo z litého asfaltu tl. do 100 mm, plochy přes 4 m2</t>
  </si>
  <si>
    <t>211941713</t>
  </si>
  <si>
    <t>https://podminky.urs.cz/item/CS_URS_2023_02/965042141</t>
  </si>
  <si>
    <t>"m.č. 009"   2,9*2,45</t>
  </si>
  <si>
    <t>965042241</t>
  </si>
  <si>
    <t>Bourání mazanin betonových nebo z litého asfaltu tl. přes 100 mm, plochy přes 4 m2</t>
  </si>
  <si>
    <t>-1686665659</t>
  </si>
  <si>
    <t>https://podminky.urs.cz/item/CS_URS_2023_02/965042241</t>
  </si>
  <si>
    <t>"m.č. 001"   51*0,12</t>
  </si>
  <si>
    <t>"m.č. 003"   40,9*0,12</t>
  </si>
  <si>
    <t>"m.č. 004"   12,1*0,12</t>
  </si>
  <si>
    <t>"m.č. 005"   12,2*0,12</t>
  </si>
  <si>
    <t>"m.č. 006"   15,6*0,12</t>
  </si>
  <si>
    <t>"m.č. 007"   6,1*0,12</t>
  </si>
  <si>
    <t>"m.č. 002"   25,7*0,12</t>
  </si>
  <si>
    <t>5</t>
  </si>
  <si>
    <t>965049111</t>
  </si>
  <si>
    <t>Bourání mazanin Příplatek k cenám za bourání mazanin betonových se svařovanou sítí, tl. do 100 mm</t>
  </si>
  <si>
    <t>-48945091</t>
  </si>
  <si>
    <t>https://podminky.urs.cz/item/CS_URS_2023_02/965049111</t>
  </si>
  <si>
    <t>"m.č. 009"   2,9*2,45*0,1</t>
  </si>
  <si>
    <t>6</t>
  </si>
  <si>
    <t>965049112</t>
  </si>
  <si>
    <t>Bourání mazanin Příplatek k cenám za bourání mazanin betonových se svařovanou sítí, tl. přes 100 mm</t>
  </si>
  <si>
    <t>594683217</t>
  </si>
  <si>
    <t>https://podminky.urs.cz/item/CS_URS_2023_02/965049112</t>
  </si>
  <si>
    <t>7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</si>
  <si>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</si>
  <si>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</si>
  <si>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m2</t>
  </si>
  <si>
    <t>1754198092</t>
  </si>
  <si>
    <t>https://podminky.urs.cz/item/CS_URS_2023_02/967031132</t>
  </si>
  <si>
    <t>"m.č. 003/008 - nový otvor"   0,52*(2,1+1,6+2,1)</t>
  </si>
  <si>
    <t>"m.č. 003/004 - nový otvor"   0,24*(2,1+1+2,1)</t>
  </si>
  <si>
    <t>"m.č. 005/006 - nový otvor"   0,33*(2,1+1+2,1)</t>
  </si>
  <si>
    <t>"m.č. 005/006 - nový otvor"   0,33*(2,1+0,85+2,1)</t>
  </si>
  <si>
    <t>"m.č. 011/012 - nový otvor"   0,26*(2,1+1+2,1)</t>
  </si>
  <si>
    <t>8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</si>
  <si>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</si>
  <si>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</si>
  <si>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28589692</t>
  </si>
  <si>
    <t>https://podminky.urs.cz/item/CS_URS_2023_02/967031732</t>
  </si>
  <si>
    <t>"m.č. 003/004 - zvětšešní dveří"   0,1*(2,1+1,03+2,1)</t>
  </si>
  <si>
    <t>"m.č. 004/008 - zvětšešní dveří"   0,13*(2,1+1,16+2,1)</t>
  </si>
  <si>
    <t>"m.č. 005/006 - zvětšešní dveří"   0,07*(2,1+1,04+2,1)</t>
  </si>
  <si>
    <t>"m.č. 006 - zvětšešní dveří"   0,07*(2,1+1,02+2,1)</t>
  </si>
  <si>
    <t>"m.č. 007/008 - zvětšešní dveří"   0,14*(2,08+1,18+2,08)</t>
  </si>
  <si>
    <t>"m.č. 010/011 - zvětšešní dveří"   0,07*(2,1+1,04+2,1)</t>
  </si>
  <si>
    <t>968062558</t>
  </si>
  <si>
    <t>Vybourání dřevěných rámů oken s křídly, dveřních zárubní, vrat, stěn, ostění nebo obkladů vrat, plochy do 5 m2</t>
  </si>
  <si>
    <t>-1707752217</t>
  </si>
  <si>
    <t>https://podminky.urs.cz/item/CS_URS_2023_02/968062558</t>
  </si>
  <si>
    <t>"m.č. 001"   0,9*1,97</t>
  </si>
  <si>
    <t>"m.č. 002"   0,9*1,97</t>
  </si>
  <si>
    <t>"m.č. 003"   0,8*1,97*2</t>
  </si>
  <si>
    <t>"m.č. 004"   0,9*1,97</t>
  </si>
  <si>
    <t>"m.č. 005"   0,9*1,97</t>
  </si>
  <si>
    <t>"m.č. 006"   (0,9*1,97)+(0,6*1,97*2)</t>
  </si>
  <si>
    <t>"m.č. 007"   (0,9*1,97*2)+(0,6*1,97)</t>
  </si>
  <si>
    <t>"m.č. 010"   0,9*1,97</t>
  </si>
  <si>
    <t>10</t>
  </si>
  <si>
    <t>968072455</t>
  </si>
  <si>
    <t>Vybourání kovových rámů oken s křídly, dveřních zárubní, vrat, stěn, ostění nebo obkladů dveřních zárubní, plochy do 2 m2</t>
  </si>
  <si>
    <t>1924812203</t>
  </si>
  <si>
    <t>https://podminky.urs.cz/item/CS_URS_2023_02/968072455</t>
  </si>
  <si>
    <t>11</t>
  </si>
  <si>
    <t>968082016</t>
  </si>
  <si>
    <t>Vybourání plastových rámů oken s křídly, dveřních zárubní, vrat rámu oken s křídly, plochy přes 1 do 2 m2</t>
  </si>
  <si>
    <t>511419653</t>
  </si>
  <si>
    <t>https://podminky.urs.cz/item/CS_URS_2023_02/968082016</t>
  </si>
  <si>
    <t>"m.č. 003 - nový stav"   2,1*0,85</t>
  </si>
  <si>
    <t>"m.č. 007 - nový stav"   1,18*0,85</t>
  </si>
  <si>
    <t>12</t>
  </si>
  <si>
    <t>971033641</t>
  </si>
  <si>
    <t>Vybourání otvorů ve zdivu základovém nebo nadzákladovém z cihel, tvárnic, příčkovek z cihel pálených na maltu vápennou nebo vápenocementovou plochy do 4 m2, tl. do 300 mm</t>
  </si>
  <si>
    <t>-2056754155</t>
  </si>
  <si>
    <t>https://podminky.urs.cz/item/CS_URS_2023_02/971033641</t>
  </si>
  <si>
    <t>"m.č. 003/004"   1*2,1*0,24</t>
  </si>
  <si>
    <t>"m.č. 011/012"   1*2,1*0,26</t>
  </si>
  <si>
    <t>13</t>
  </si>
  <si>
    <t>971033651</t>
  </si>
  <si>
    <t>Vybourání otvorů ve zdivu základovém nebo nadzákladovém z cihel, tvárnic, příčkovek z cihel pálených na maltu vápennou nebo vápenocementovou plochy do 4 m2, tl. do 600 mm</t>
  </si>
  <si>
    <t>948230245</t>
  </si>
  <si>
    <t>https://podminky.urs.cz/item/CS_URS_2023_02/971033651</t>
  </si>
  <si>
    <t>"m.č. 003/008"   1,6*2,1*0,52</t>
  </si>
  <si>
    <t>"m.č. 005/006"   (1*2,1*0,33)+(0,85*2,1*0,33)</t>
  </si>
  <si>
    <t>14</t>
  </si>
  <si>
    <t>974031666</t>
  </si>
  <si>
    <t>Vysekání rýh ve zdivu cihelném na maltu vápennou nebo vápenocementovou pro vtahování nosníků do zdí, před vybouráním otvoru do hl. 150 mm, při v. nosníku do 250 mm</t>
  </si>
  <si>
    <t>m</t>
  </si>
  <si>
    <t>-613323805</t>
  </si>
  <si>
    <t>https://podminky.urs.cz/item/CS_URS_2023_02/974031666</t>
  </si>
  <si>
    <t>"otvor m.č. 006/016 - výkres nový stav, tl. stěny 520mm"   4*2</t>
  </si>
  <si>
    <t>"otvor m.č. 006/008 - výkres nový stav, tl. stěny 240mm"   2*1,2</t>
  </si>
  <si>
    <t>"otvor m.č. 007/011 - výkres nový stav, tl. stěny 330mm"   3*1,2</t>
  </si>
  <si>
    <t>"otvor m.č. 009/011 - výkres nový stav, tl. stěny 330mm"   3*1,2</t>
  </si>
  <si>
    <t>"otvor m.č. 021/022 - výkres nový stav, tl. stěny 260mm"   2*1,2</t>
  </si>
  <si>
    <t>997</t>
  </si>
  <si>
    <t>Přesun sutě</t>
  </si>
  <si>
    <t>997013211</t>
  </si>
  <si>
    <t>Vnitrostaveništní doprava suti a vybouraných hmot vodorovně do 50 m svisle ručně pro budovy a haly výšky do 6 m</t>
  </si>
  <si>
    <t>t</t>
  </si>
  <si>
    <t>-1530811551</t>
  </si>
  <si>
    <t>https://podminky.urs.cz/item/CS_URS_2023_02/997013211</t>
  </si>
  <si>
    <t>16</t>
  </si>
  <si>
    <t>997013501</t>
  </si>
  <si>
    <t>Odvoz suti a vybouraných hmot na skládku nebo meziskládku se složením, na vzdálenost do 1 km</t>
  </si>
  <si>
    <t>-370450281</t>
  </si>
  <si>
    <t>https://podminky.urs.cz/item/CS_URS_2023_02/997013501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</si>
  <si>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</si>
  <si>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</si>
  <si>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</si>
  <si>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1462559434</t>
  </si>
  <si>
    <t>https://podminky.urs.cz/item/CS_URS_2023_02/997013509</t>
  </si>
  <si>
    <t>160,868*14 'Přepočtené koeficientem množství</t>
  </si>
  <si>
    <t>18</t>
  </si>
  <si>
    <t>997013601</t>
  </si>
  <si>
    <t>Poplatek za uložení stavebního odpadu na skládce (skládkovné) z prostého betonu zatříděného do Katalogu odpadů pod kódem 17 01 01</t>
  </si>
  <si>
    <t>1207137190</t>
  </si>
  <si>
    <t>https://podminky.urs.cz/item/CS_URS_2023_02/997013601</t>
  </si>
  <si>
    <t>"podkladní beton"   51,212</t>
  </si>
  <si>
    <t>19</t>
  </si>
  <si>
    <t>997013602</t>
  </si>
  <si>
    <t>Poplatek za uložení stavebního odpadu na skládce (skládkovné) z armovaného betonu zatříděného do Katalogu odpadů pod kódem 17 01 01</t>
  </si>
  <si>
    <t>-185627325</t>
  </si>
  <si>
    <t>https://podminky.urs.cz/item/CS_URS_2023_02/997013602</t>
  </si>
  <si>
    <t>"betonové mazaniny s kari sítí"   15,631+43,19+0,031+0,569</t>
  </si>
  <si>
    <t>20</t>
  </si>
  <si>
    <t>997013603</t>
  </si>
  <si>
    <t>Poplatek za uložení stavebního odpadu na skládce (skládkovné) cihelného zatříděného do Katalogu odpadů pod kódem 17 01 02</t>
  </si>
  <si>
    <t>-330885634</t>
  </si>
  <si>
    <t>https://podminky.urs.cz/item/CS_URS_2023_02/997013603</t>
  </si>
  <si>
    <t>"cihlové zdivo"   23,474</t>
  </si>
  <si>
    <t>"přisekání ostění"   0,495+0,561</t>
  </si>
  <si>
    <t>"vyborání otvorů"   1,89+5,452</t>
  </si>
  <si>
    <t>"vybourání pro překlady"   1,3</t>
  </si>
  <si>
    <t>997013607</t>
  </si>
  <si>
    <t>Poplatek za uložení stavebního odpadu na skládce (skládkovné) z tašek a keramických výrobků zatříděného do Katalogu odpadů pod kódem 17 01 03</t>
  </si>
  <si>
    <t>1080555503</t>
  </si>
  <si>
    <t>https://podminky.urs.cz/item/CS_URS_2023_02/997013607</t>
  </si>
  <si>
    <t>"keramická dlažba včetně soklů"   8,607</t>
  </si>
  <si>
    <t>"keramické obklady"   2,459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</si>
  <si>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</si>
  <si>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</si>
  <si>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</si>
  <si>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601854549</t>
  </si>
  <si>
    <t>https://podminky.urs.cz/item/CS_URS_2023_02/997013631</t>
  </si>
  <si>
    <t>"oškrábání maleb"   0,335</t>
  </si>
  <si>
    <t>23</t>
  </si>
  <si>
    <t>997013635</t>
  </si>
  <si>
    <t>Poplatek za uložení stavebního odpadu na skládce (skládkovné) komunálního zatříděného do Katalogu odpadů pod kódem 20 03 01</t>
  </si>
  <si>
    <t>-1073727828</t>
  </si>
  <si>
    <t>https://podminky.urs.cz/item/CS_URS_2023_02/997013635</t>
  </si>
  <si>
    <t>"bourané dveře"   1,253</t>
  </si>
  <si>
    <t>"bourané okna"   0,164</t>
  </si>
  <si>
    <t>"vnitřní parapety"   0,012</t>
  </si>
  <si>
    <t>"vlysové podlahy"   1,705</t>
  </si>
  <si>
    <t>"PVC podlahy"   0,279</t>
  </si>
  <si>
    <t>"Vlysové podlahy"   1,705</t>
  </si>
  <si>
    <t>24</t>
  </si>
  <si>
    <t>997013847</t>
  </si>
  <si>
    <t>Poplatek za uložení stavebního odpadu na skládce (skládkovné) asfaltového s obsahem dehtu zatříděného do Katalogu odpadů pod kódem 17 03 01</t>
  </si>
  <si>
    <t>1530694842</t>
  </si>
  <si>
    <t>https://podminky.urs.cz/item/CS_URS_2023_02/997013847</t>
  </si>
  <si>
    <t>"asfaltové hydroizolace"   0,654</t>
  </si>
  <si>
    <t>25</t>
  </si>
  <si>
    <t>997_železo</t>
  </si>
  <si>
    <t>Kovový odpad z bouracích prací - odvoz na kovošrot (účtovat 0,-)</t>
  </si>
  <si>
    <t>-2065449334</t>
  </si>
  <si>
    <t>"kovovo zárubně"   1,587</t>
  </si>
  <si>
    <t>"vnější parapety"   0,005</t>
  </si>
  <si>
    <t>PSV</t>
  </si>
  <si>
    <t>Práce a dodávky PSV</t>
  </si>
  <si>
    <t>711</t>
  </si>
  <si>
    <t>Izolace proti vodě, vlhkosti a plynům</t>
  </si>
  <si>
    <t>26</t>
  </si>
  <si>
    <t>711131811</t>
  </si>
  <si>
    <t>Odstranění izolace proti zemní vlhkosti na ploše vodorovné V</t>
  </si>
  <si>
    <t>-821292521</t>
  </si>
  <si>
    <t>https://podminky.urs.cz/item/CS_URS_2023_02/711131811</t>
  </si>
  <si>
    <t>"m.č. 001"   51</t>
  </si>
  <si>
    <t>"m.č. 003"   40,9</t>
  </si>
  <si>
    <t>"m.č. 004"   12,1</t>
  </si>
  <si>
    <t>"m.č. 005"   12,2</t>
  </si>
  <si>
    <t>"m.č. 006"   15,6</t>
  </si>
  <si>
    <t>"m.č. 007"   6,1</t>
  </si>
  <si>
    <t>"m.č. 002"   25,7</t>
  </si>
  <si>
    <t>764</t>
  </si>
  <si>
    <t>Konstrukce klempířské</t>
  </si>
  <si>
    <t>27</t>
  </si>
  <si>
    <t>764002851</t>
  </si>
  <si>
    <t>Demontáž klempířských konstrukcí oplechování parapetů do suti</t>
  </si>
  <si>
    <t>-1616178535</t>
  </si>
  <si>
    <t>https://podminky.urs.cz/item/CS_URS_2023_02/764002851</t>
  </si>
  <si>
    <t>"m.č. 002"   2,1</t>
  </si>
  <si>
    <t>"m.č. 004"   1,18</t>
  </si>
  <si>
    <t>766</t>
  </si>
  <si>
    <t>Konstrukce truhlářské</t>
  </si>
  <si>
    <t>28</t>
  </si>
  <si>
    <t>766441822</t>
  </si>
  <si>
    <t>Demontáž parapetních desek dřevěných nebo plastových šířky přes 300 mm, délky přes 1000 do 2000 mm</t>
  </si>
  <si>
    <t>kus</t>
  </si>
  <si>
    <t>1371661769</t>
  </si>
  <si>
    <t>https://podminky.urs.cz/item/CS_URS_2023_02/766441822</t>
  </si>
  <si>
    <t>"m.č. 002"   1</t>
  </si>
  <si>
    <t>"m.č. 004"   1</t>
  </si>
  <si>
    <t>771</t>
  </si>
  <si>
    <t>Podlahy z dlaždic</t>
  </si>
  <si>
    <t>29</t>
  </si>
  <si>
    <t>771473810</t>
  </si>
  <si>
    <t>Demontáž soklíků z dlaždic keramických lepených rovných</t>
  </si>
  <si>
    <t>-1797249326</t>
  </si>
  <si>
    <t>https://podminky.urs.cz/item/CS_URS_2023_02/771473810</t>
  </si>
  <si>
    <t>"m.č. 001 - stěna s okny"   7,62-1,05-1-1</t>
  </si>
  <si>
    <t>"m.č. 004"   2*(1,8+6,7)-(1,08+1,03)</t>
  </si>
  <si>
    <t>"m.č. 005"   2*(1,8+6,7)-1,08</t>
  </si>
  <si>
    <t>"m.č. 006"   2*(1,75+6,7)-2,5-1,08-1,08-1,08</t>
  </si>
  <si>
    <t>"m.č. 006"   (2*(1,76+1,1))+(2*(0,8+1,39))+(2*(0,86+1,39))-(1,08+0,78+0,78+0,78+0,78)</t>
  </si>
  <si>
    <t>"m.č. 007"   (2*(0,87+1,49)-0,78)+1,59+(2*(1,76+1,03)-0,75-1,08)</t>
  </si>
  <si>
    <t>"skladba P6 - bourací práce"</t>
  </si>
  <si>
    <t>"m.č. 008"   2*(21,63+4)+(0,4*2*9)-(1,08+1,08+1,08+1,08+1,63+1,08+1,08+1,08+1,08+1,08)</t>
  </si>
  <si>
    <t>"m.č. chodba"   2*(4,92+1,1)-1-1-1-0,9</t>
  </si>
  <si>
    <t>30</t>
  </si>
  <si>
    <t>771573810</t>
  </si>
  <si>
    <t>Demontáž podlah z dlaždic keramických lepených</t>
  </si>
  <si>
    <t>553972710</t>
  </si>
  <si>
    <t>https://podminky.urs.cz/item/CS_URS_2023_02/771573810</t>
  </si>
  <si>
    <t>"m.č. 008"   89,5</t>
  </si>
  <si>
    <t>"m.č. chodba"   5,25</t>
  </si>
  <si>
    <t>775</t>
  </si>
  <si>
    <t>Podlahy skládané</t>
  </si>
  <si>
    <t>31</t>
  </si>
  <si>
    <t>775511800</t>
  </si>
  <si>
    <t>Demontáž podlah vlysových do suti s lištami lepených</t>
  </si>
  <si>
    <t>-736862013</t>
  </si>
  <si>
    <t>https://podminky.urs.cz/item/CS_URS_2023_02/775511800</t>
  </si>
  <si>
    <t>"skladba P4 - bourací práce"</t>
  </si>
  <si>
    <t>"m.č. 009"   40-(2,9*2,45)</t>
  </si>
  <si>
    <t>"m.č. 012"   28,2</t>
  </si>
  <si>
    <t>776</t>
  </si>
  <si>
    <t>Podlahy povlakové</t>
  </si>
  <si>
    <t>32</t>
  </si>
  <si>
    <t>776201811</t>
  </si>
  <si>
    <t>Demontáž povlakových podlahovin lepených ručně bez podložky</t>
  </si>
  <si>
    <t>-296396324</t>
  </si>
  <si>
    <t>https://podminky.urs.cz/item/CS_URS_2023_02/776201811</t>
  </si>
  <si>
    <t>"skladba P5 - bourací práce"</t>
  </si>
  <si>
    <t>"m.č. 010"   5,5</t>
  </si>
  <si>
    <t>"m.č. 011"   12,2</t>
  </si>
  <si>
    <t>"m.č. 013"   60,1</t>
  </si>
  <si>
    <t>33</t>
  </si>
  <si>
    <t>776410811</t>
  </si>
  <si>
    <t>Demontáž soklíků nebo lišt pryžových nebo plastových</t>
  </si>
  <si>
    <t>-376061371</t>
  </si>
  <si>
    <t>https://podminky.urs.cz/item/CS_URS_2023_02/776410811</t>
  </si>
  <si>
    <t>"m.č. 002"   2*(4,78+5,44)-(1,15+1,08)</t>
  </si>
  <si>
    <t>"m.č. 010"   2*(2,69+2,06)-(1,08+1,08+1,08)</t>
  </si>
  <si>
    <t>"m.č. 011"   2*(2,69+4,52)-1,08</t>
  </si>
  <si>
    <t>"m.č. 013"   2*(8,96+6,7)-(1,08+1,08)</t>
  </si>
  <si>
    <t>781</t>
  </si>
  <si>
    <t>Dokončovací práce - obklady</t>
  </si>
  <si>
    <t>34</t>
  </si>
  <si>
    <t>781473810</t>
  </si>
  <si>
    <t>Demontáž obkladů z dlaždic keramických lepených</t>
  </si>
  <si>
    <t>591264916</t>
  </si>
  <si>
    <t>https://podminky.urs.cz/item/CS_URS_2023_02/781473810</t>
  </si>
  <si>
    <t>"m.č. 001"   (1,05*1,52)+(1*0,3*2)+((6,7-1,08)*1,52)+(7,62*1,52)+(6,7*1,52)</t>
  </si>
  <si>
    <t>"m.č. 002"   (0,53*3,1)+(1,065*1,4)</t>
  </si>
  <si>
    <t>"m.č. 003"   (6,1*1,52)+((6,7-1,03)*1,52)+(6,1*1,52)+((6,7-1,03)*1,4)</t>
  </si>
  <si>
    <t>"m.č. 006"   2,5*1,5</t>
  </si>
  <si>
    <t>"m.č. 007"   (0,75*2,1)+(1,59*2,1)+(1,5*(2*(1,76+0,92)-1,08-1,08))</t>
  </si>
  <si>
    <t>"m.č. 009"   1,6*1,32</t>
  </si>
  <si>
    <t>"m.č. 011"   (0,8*1,5)+(0,415*1,5)</t>
  </si>
  <si>
    <t>"m.č. 012"   (1,2*1,5)+(0,3*1,5)</t>
  </si>
  <si>
    <t>784</t>
  </si>
  <si>
    <t>Dokončovací práce - malby a tapety</t>
  </si>
  <si>
    <t>35</t>
  </si>
  <si>
    <t>784121001</t>
  </si>
  <si>
    <t>Oškrabání malby v místnostech výšky do 3,80 m</t>
  </si>
  <si>
    <t>-1625555458</t>
  </si>
  <si>
    <t>https://podminky.urs.cz/item/CS_URS_2023_02/784121001</t>
  </si>
  <si>
    <t>"m.č. 005"   15,6</t>
  </si>
  <si>
    <t>"m.č. 009"   40</t>
  </si>
  <si>
    <t>Mezisoučet - stropy</t>
  </si>
  <si>
    <t>"m.č. 001"   3,1*(7,62+6,7+7,62)-(2,1*0,85*2)</t>
  </si>
  <si>
    <t>"m.č. 001- odečet ploch KO"   ((7,62*1,52)+(6,7*1,52)+(1*1,52)+(1*0,3)+(1*0,3))*-1</t>
  </si>
  <si>
    <t>"m.č. 002"   3,1*(0,94+3,74)-(2,1*0,85)</t>
  </si>
  <si>
    <t>"m.č. chodba"   (3,1*4,84)-(1*2,02)</t>
  </si>
  <si>
    <t>"m.č. 003"   3,1*(6,1+6,7+6,1)-(1,48*0,85*2)</t>
  </si>
  <si>
    <t>"m.č. 003 - odečet ploch KO"   ((6,1*1,52)+(6,7*1,52)+(6,1*1,52)-(0,9*1,52))*-1</t>
  </si>
  <si>
    <t>"m.č. 003 - doodečet plochy bouraných dveří a bouraných otvorů nad úrovní KO"   ((0,9*0,5)*(1*0,58)+(1,6*0,58))*-1</t>
  </si>
  <si>
    <t>"m.č. 004"   3,1*(1,8+2,9+1,8+6,7)-(1,18*0,85)</t>
  </si>
  <si>
    <t>"m.č. 004 - doodečet plochy bouraných dveří a bouraných otvorů"   ((1,03*2,1)+(1*2,1)+(1,16*2,1))*-1</t>
  </si>
  <si>
    <t>"m.č. 005"   3,1*(1,8+6,7+1,8+2,8)-(1,2*0,85)</t>
  </si>
  <si>
    <t>"m.č. 005 - doodečet plochy bouraných dveří a bouraných otvorů"   ((1*2,1)+(0,85*2,1)+(1,04*2,1))*-1</t>
  </si>
  <si>
    <t>"m.č. 006"   3,1*(2*(1,72+6,4)+1,76+1,1+1,39+0,86+0,8+1,39+1,1)-(1,2*0,85*2)-(0,9*0,85)</t>
  </si>
  <si>
    <t>"m.č. 006 - odečet ploch KO"   (2,5*1,5)*-1</t>
  </si>
  <si>
    <t>"m.č. 006 - doodečet plochy bouraných dveří a bouraných otvorů nad úrovní KO"   ((1,02*2,1*2)+(1,04*2,1)+(0,85*0,6)+(1*2,1))*-1</t>
  </si>
  <si>
    <t>"m.č. 007"   3,1*(0,87+0,75+2,605+0,92+1,76+0,92+1,03+1,49)-(0,9*0,85*3)</t>
  </si>
  <si>
    <t>"m.č. 007 - odečet ploch KO"   (2,1*(0,75+1,59))*-1</t>
  </si>
  <si>
    <t>"m.č. 007 - doodečet plochy bouraných dveří a bouraných otvorů"   (1,18*2,08)*-1</t>
  </si>
  <si>
    <t>"m.č. 008"   3,1*(21,63+4+21,63+1,85)-(1*2,02)-(1*2,02)-(1,55*2,02)-(1*2,02*5)</t>
  </si>
  <si>
    <t>"m.č. 008 - doodečet plochy bouraných dveří a bouraných otvorů"   ((1,6*2,1)+(1,16*2,1)+(1,18*2,08))*-1</t>
  </si>
  <si>
    <t>"m.č. 009"   3,1*(2*(5,97+6,7))-(1,6*0,85*2)-(1*2,02)</t>
  </si>
  <si>
    <t>"m.č. 009 - odečet ploch KO"   (1,6*1,32)*-1</t>
  </si>
  <si>
    <t>"m.č. 010"   3,1*(2*(2,69+2,06))-(1*2,02)-(1*2,02)</t>
  </si>
  <si>
    <t>"m.č. 010 - doodečet plochy bouraných dveří a bouraných otvorů"   (1,04*2,1)*-1</t>
  </si>
  <si>
    <t>"m.č. 011"   3,1*(2*(2,69+4,52))-(1,6*0,85)</t>
  </si>
  <si>
    <t>"m.č. 011 - odečet ploch KO"   (1,5*(0,8+0,45))*-1</t>
  </si>
  <si>
    <t>"m.č. 011 - doodečet plochy bouraných dveří a bouraných otvorů"   ((1,04*2,1)+(2,1*1))*-1</t>
  </si>
  <si>
    <t>"m.č. 012"   3,1*(2*(4,23+6,7))-(1,5*0,85)-(1*2,02)</t>
  </si>
  <si>
    <t>"m.č. 012 - odečet ploch KO"   (1,5*(0,3+1,2))*-1</t>
  </si>
  <si>
    <t>"m.č. 012 - doodečet plochy bouraných dveří a bouraných otvorů"   (2,1*1)*-1</t>
  </si>
  <si>
    <t>"m.č. 013"   3,1*(2*(8,96+6,7))-(1*2,02*2)-(1,5*0,85*3)</t>
  </si>
  <si>
    <t>Mezisoučet - stěny</t>
  </si>
  <si>
    <t>"m.č. 001"   0,35*(2*(0,85+2,1+0,85))</t>
  </si>
  <si>
    <t>"m.č. 002 - otvor bude zazděn"   0</t>
  </si>
  <si>
    <t>"m.č. 003"   0,35*(2*(0,85+1,48+0,85))</t>
  </si>
  <si>
    <t>"m.č. 004 - otvor bude zazděn"   0</t>
  </si>
  <si>
    <t>"m.č. 005"   0,35*(0,85+1,2+0,85)+0,22*(1,04+2,1)</t>
  </si>
  <si>
    <t>"m.č. 006"   0,27*(2*(0,85+1,2+0,85)+(0,85+0,9+0,85))+0,08*(2,1+1,02+2,1)</t>
  </si>
  <si>
    <t>"m.č. 007"   0,29*(3*(0,85+0,9+0,85))</t>
  </si>
  <si>
    <t>"m.č. 008"   0,42*((2,08+1,16+2,08)+(2,1+1,16+2,1)+(2,08+1,19+2,08)+(2,08+1,18+2,08))+(0,4*(4*(2,1+1,2+2,1)))</t>
  </si>
  <si>
    <t>"m.č. 009"   0,35*(2*(0,85+1,6+0,85))+0,1*(2,1+1+2,1)</t>
  </si>
  <si>
    <t>"m.č. 010"   0</t>
  </si>
  <si>
    <t>"m.č. 011"   0,35*(0,85+1,6+0,85)</t>
  </si>
  <si>
    <t>"m.č. 012"   0,35*(0,85+1,5+0,85)</t>
  </si>
  <si>
    <t>"m.č. 013"   0,35*(3*(0,85+1,5+0,85))</t>
  </si>
  <si>
    <t>Mezisoučet - špalety a nadpraží</t>
  </si>
  <si>
    <t>36</t>
  </si>
  <si>
    <t>784171111</t>
  </si>
  <si>
    <t>Zakrytí nemalovaných ploch (materiál ve specifikaci) včetně pozdějšího odkrytí svislých ploch např. stěn, oken, dveří v místnostech výšky do 3,80</t>
  </si>
  <si>
    <t>-938367381</t>
  </si>
  <si>
    <t>https://podminky.urs.cz/item/CS_URS_2023_02/784171111</t>
  </si>
  <si>
    <t>"zakrytí oken z vnitřní strany"   (2,1*0,85*3)+(1,48*0,85*2)+(1,18*0,85)+(1,2*0,85*2)+(0,9*0,85*4)+(1,5*0,85*4)+(1,6*0,85*2)</t>
  </si>
  <si>
    <t>"zakrytí parapetů vnitřních"   (2,1*0,4*3)+(1,48*0,4*2)+(1,18*0,4)+(1,2*0,4*2)+(0,9*0,4*4)+(1,5*0,4*4)+(1,6*0,4*2)</t>
  </si>
  <si>
    <t>37</t>
  </si>
  <si>
    <t>M</t>
  </si>
  <si>
    <t>28323156</t>
  </si>
  <si>
    <t>fólie pro malířské potřeby zakrývací tl 41µ 4x5m</t>
  </si>
  <si>
    <t>109698766</t>
  </si>
  <si>
    <t>32,05*1,05 'Přepočtené koeficientem množství</t>
  </si>
  <si>
    <t>SO01 - Stavební práce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</si>
  <si>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</si>
  <si>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</si>
  <si>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</si>
  <si>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</si>
  <si>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</si>
  <si>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</si>
  <si>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</si>
  <si>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 xml:space="preserve">    783 - Dokončovací práce - nátěry</t>
  </si>
  <si>
    <t>Zemní práce</t>
  </si>
  <si>
    <t>121151104</t>
  </si>
  <si>
    <t>Sejmutí ornice strojně při souvislé ploše do 100 m2, tl. vrstvy přes 200 do 250 mm</t>
  </si>
  <si>
    <t>-1477426300</t>
  </si>
  <si>
    <t>https://podminky.urs.cz/item/CS_URS_2023_02/121151104</t>
  </si>
  <si>
    <t>"venkovní plochy pro VZT jednotky"   (1,555*3,08)+(2,37*3,08)</t>
  </si>
  <si>
    <t>131251100</t>
  </si>
  <si>
    <t>Hloubení nezapažených jam a zářezů strojně s urovnáním dna do předepsaného profilu a spádu v hornině třídy těžitelnosti I skupiny 3 do 20 m3</t>
  </si>
  <si>
    <t>-1332865141</t>
  </si>
  <si>
    <t>https://podminky.urs.cz/item/CS_URS_2023_02/131251100</t>
  </si>
  <si>
    <t>"venkovní plochy pro VZT jednotky - s odečtem tl. ornice"   (0,9-0,25)*(2,37*3,08)</t>
  </si>
  <si>
    <t>132251251</t>
  </si>
  <si>
    <t>Hloubení nezapažených rýh šířky přes 800 do 2 000 mm strojně s urovnáním dna do předepsaného profilu a spádu v hornině třídy těžitelnosti I skupiny 3 do 20 m3</t>
  </si>
  <si>
    <t>-213315323</t>
  </si>
  <si>
    <t>https://podminky.urs.cz/item/CS_URS_2023_02/132251251</t>
  </si>
  <si>
    <t>"venkovní plochy pro VZT jednotky - s odečtem tl. ornice"   (0,9-0,25)*(1,555*3,08)</t>
  </si>
  <si>
    <t>174111101</t>
  </si>
  <si>
    <t>Zásyp sypaninou z jakékoliv horniny ručně s uložením výkopku ve vrstvách se zhutněním jam, šachet, rýh nebo kolem objektů v těchto vykopávkách</t>
  </si>
  <si>
    <t>1937668030</t>
  </si>
  <si>
    <t>https://podminky.urs.cz/item/CS_URS_2023_02/174111101</t>
  </si>
  <si>
    <t>"celková plocha pro VZT jednotky"   (1,555*3,08)+(2,37*3,08)</t>
  </si>
  <si>
    <t>"odečet základových desek"   (1,155*2,28)+(1,67*2,28)</t>
  </si>
  <si>
    <t>Mezisoučet - plocha dlažby</t>
  </si>
  <si>
    <t>"zásyp tl. 300mm dle řezu BB bez lože pod dlažbu"   18,53*(0,3-0,04)</t>
  </si>
  <si>
    <t>58331200</t>
  </si>
  <si>
    <t>štěrkopísek netříděný</t>
  </si>
  <si>
    <t>638463274</t>
  </si>
  <si>
    <t>4,818*2 'Přepočtené koeficientem množství</t>
  </si>
  <si>
    <t>181351004</t>
  </si>
  <si>
    <t>Rozprostření a urovnání ornice v rovině nebo ve svahu sklonu do 1:5 strojně při souvislé ploše do 100 m2, tl. vrstvy přes 200 do 250 mm</t>
  </si>
  <si>
    <t>1548594590</t>
  </si>
  <si>
    <t>https://podminky.urs.cz/item/CS_URS_2023_02/181351004</t>
  </si>
  <si>
    <t>"ornice"   12,089</t>
  </si>
  <si>
    <t>"rýhy - rozprostření ve vrstvách po 200mm"   (1,555*3,08)*3</t>
  </si>
  <si>
    <t>"jámy - rozprostření ve vrstvách po 200mm"   (2,37*3,08)*3</t>
  </si>
  <si>
    <t>Součet - celkový výkopek ze základů pro VZT jednotky</t>
  </si>
  <si>
    <t>Zakládání</t>
  </si>
  <si>
    <t>213141111</t>
  </si>
  <si>
    <t>Zřízení vrstvy z geotextilie filtrační, separační, odvodňovací, ochranné, výztužné nebo protierozní v rovině nebo ve sklonu do 1:5, šířky do 3 m</t>
  </si>
  <si>
    <t>-1242180669</t>
  </si>
  <si>
    <t>https://podminky.urs.cz/item/CS_URS_2023_02/213141111</t>
  </si>
  <si>
    <t>"geotextilie na štěrkovou vrstvu dle řezu BB"   (1,555*3,08)+(2,37*3,08)</t>
  </si>
  <si>
    <t>69311088</t>
  </si>
  <si>
    <t>geotextilie netkaná separační, ochranná, filtrační, drenážní PES 500g/m2</t>
  </si>
  <si>
    <t>1975295804</t>
  </si>
  <si>
    <t>12,089*1,1845 'Přepočtené koeficientem množství</t>
  </si>
  <si>
    <t>271532212</t>
  </si>
  <si>
    <t>Podsyp pod základové konstrukce se zhutněním a urovnáním povrchu z kameniva hrubého, frakce 16 - 32 mm</t>
  </si>
  <si>
    <t>2145405251</t>
  </si>
  <si>
    <t>https://podminky.urs.cz/item/CS_URS_2023_02/271532212</t>
  </si>
  <si>
    <t>"zhutněný násyp dle řezu BB"   0,5*((1,555*3,08)+(2,37*3,08))</t>
  </si>
  <si>
    <t>273321411</t>
  </si>
  <si>
    <t>Základy z betonu železového (bez výztuže) desky z betonu bez zvláštních nároků na prostředí tř. C 20/25</t>
  </si>
  <si>
    <t>1021341333</t>
  </si>
  <si>
    <t>https://podminky.urs.cz/item/CS_URS_2023_02/273321411</t>
  </si>
  <si>
    <t>"desky pro VZT jednotky"   0,5*((1,155*2,28)+(1,67*2,28))</t>
  </si>
  <si>
    <t>273351121</t>
  </si>
  <si>
    <t>Bednění základů desek zřízení</t>
  </si>
  <si>
    <t>-1188505843</t>
  </si>
  <si>
    <t>https://podminky.urs.cz/item/CS_URS_2023_02/273351121</t>
  </si>
  <si>
    <t>"desky pro VZT jednotky"   0,5*(2*(1,155+2,28)+2*(1,67+2,28))</t>
  </si>
  <si>
    <t>273351122</t>
  </si>
  <si>
    <t>Bednění základů desek odstranění</t>
  </si>
  <si>
    <t>1677051628</t>
  </si>
  <si>
    <t>https://podminky.urs.cz/item/CS_URS_2023_02/273351122</t>
  </si>
  <si>
    <t>273362021</t>
  </si>
  <si>
    <t>Výztuž základů desek ze svařovaných sítí z drátů typu KARI</t>
  </si>
  <si>
    <t>414617675</t>
  </si>
  <si>
    <t>https://podminky.urs.cz/item/CS_URS_2023_02/273362021</t>
  </si>
  <si>
    <t>"desky pro VZT jednotky při obou površích - KARI 5* 100/100"   (2*(3,08/1000)*((1,155*2,28)+(1,67*2,28)))*1,15</t>
  </si>
  <si>
    <t>Svislé a kompletní konstrukce</t>
  </si>
  <si>
    <t>311113131</t>
  </si>
  <si>
    <t>Nadzákladové zdi z tvárnic ztraceného bednění betonových hladkých, včetně výplně z betonu třídy C 16/20, tloušťky zdiva 150 mm</t>
  </si>
  <si>
    <t>-1906907309</t>
  </si>
  <si>
    <t>https://podminky.urs.cz/item/CS_URS_2023_02/311113131</t>
  </si>
  <si>
    <t>"lemování vyvýšených prostro ve skladbě P1a"   2*(2*(0,645+4,4)+2*(1,33+2,98))</t>
  </si>
  <si>
    <t>317121101</t>
  </si>
  <si>
    <t>Montáž prefabrikovaných překladů délky do 1500 mm</t>
  </si>
  <si>
    <t>2013056096</t>
  </si>
  <si>
    <t>https://podminky.urs.cz/item/CS_URS_2023_02/317121101</t>
  </si>
  <si>
    <t>"ozn. PR.01"   5</t>
  </si>
  <si>
    <t>"ozn. PR.06"   3</t>
  </si>
  <si>
    <t>59321130</t>
  </si>
  <si>
    <t>překlad železobetonový RZP vylehčený 1190x140x190mm</t>
  </si>
  <si>
    <t>-1272562646</t>
  </si>
  <si>
    <t>59321150_RPOL</t>
  </si>
  <si>
    <t>překlad železobetonový RZP vylehčený 1190x115x240mm</t>
  </si>
  <si>
    <t>R-položka</t>
  </si>
  <si>
    <t>-651547888</t>
  </si>
  <si>
    <t>317121102</t>
  </si>
  <si>
    <t>Montáž prefabrikovaných překladů délky přes 1500 do 2200 mm</t>
  </si>
  <si>
    <t>-1835251553</t>
  </si>
  <si>
    <t>https://podminky.urs.cz/item/CS_URS_2023_02/317121102</t>
  </si>
  <si>
    <t>"ozn. PR.05"   2</t>
  </si>
  <si>
    <t>59321142_RPOL</t>
  </si>
  <si>
    <t>překlad železobetonový RZP plný 1790x240x190mm</t>
  </si>
  <si>
    <t>-507419325</t>
  </si>
  <si>
    <t>317142422</t>
  </si>
  <si>
    <t>Překlady nenosné z pórobetonu osazené do tenkého maltového lože, výšky do 250 mm, šířky překladu 100 mm, délky překladu přes 1000 do 1250 mm</t>
  </si>
  <si>
    <t>-1651610183</t>
  </si>
  <si>
    <t>https://podminky.urs.cz/item/CS_URS_2023_02/317142422</t>
  </si>
  <si>
    <t>"ozn. PR.03"   2</t>
  </si>
  <si>
    <t>317142432</t>
  </si>
  <si>
    <t>Překlady nenosné z pórobetonu osazené do tenkého maltového lože, výšky do 250 mm, šířky překladu 125 mm, délky překladu přes 1000 do 1250 mm</t>
  </si>
  <si>
    <t>1328572671</t>
  </si>
  <si>
    <t>https://podminky.urs.cz/item/CS_URS_2023_02/317142432</t>
  </si>
  <si>
    <t>"ozn. PR.04"   4</t>
  </si>
  <si>
    <t>340271015</t>
  </si>
  <si>
    <t>Zazdívka otvorů v příčkách nebo stěnách pórobetonovými tvárnicemi plochy přes 1 m2 do 4 m2, objemová hmotnost 500 kg/m3, tloušťka příčky 75 mm</t>
  </si>
  <si>
    <t>631000613</t>
  </si>
  <si>
    <t>https://podminky.urs.cz/item/CS_URS_2023_02/340271015</t>
  </si>
  <si>
    <t>"zazdívka otvoru demontované plastové rolety m.č. 006 - tl. 70mm z celkových 520mm"   1,2*1,07</t>
  </si>
  <si>
    <t>340271035</t>
  </si>
  <si>
    <t>Zazdívka otvorů v příčkách nebo stěnách pórobetonovými tvárnicemi plochy přes 1 m2 do 4 m2, objemová hmotnost 500 kg/m3, tloušťka příčky 125 mm</t>
  </si>
  <si>
    <t>565886002</t>
  </si>
  <si>
    <t>https://podminky.urs.cz/item/CS_URS_2023_02/340271035</t>
  </si>
  <si>
    <t>"zazdění otvorů dveří m.č. 006/007"   1,03*2,1</t>
  </si>
  <si>
    <t>"zazdění otvorů dveří m.č. 008/016"   1,16*2,08</t>
  </si>
  <si>
    <t>340271045</t>
  </si>
  <si>
    <t>Zazdívka otvorů v příčkách nebo stěnách pórobetonovými tvárnicemi plochy přes 1 m2 do 4 m2, objemová hmotnost 500 kg/m3, tloušťka příčky 150 mm</t>
  </si>
  <si>
    <t>-1015356004</t>
  </si>
  <si>
    <t>https://podminky.urs.cz/item/CS_URS_2023_02/340271045</t>
  </si>
  <si>
    <t>"zazdívka otvoru demontované plastové rolety m.č. 006 - tl. 450mm z celkových 520mm"   1,2*1,07*3</t>
  </si>
  <si>
    <t>340271045_RPOL</t>
  </si>
  <si>
    <t>Zazdívka otvorů v příčkách nebo stěnách pl přes 1 do 4 m2 tvárnicemi pórobetonovými tl 200 mm</t>
  </si>
  <si>
    <t>-1661401855</t>
  </si>
  <si>
    <t>"m.č. 003 - půdorys 1pp"   2,1*0,85</t>
  </si>
  <si>
    <t>"m.č. 007 - půdorys 1pp"   1,18*0,85</t>
  </si>
  <si>
    <t>342272225</t>
  </si>
  <si>
    <t>Příčky z pórobetonových tvárnic hladkých na tenké maltové lože objemová hmotnost do 500 kg/m3, tloušťka příčky 100 mm</t>
  </si>
  <si>
    <t>-999175986</t>
  </si>
  <si>
    <t>https://podminky.urs.cz/item/CS_URS_2023_02/342272225</t>
  </si>
  <si>
    <t>"m.č. 001"   0,75*3,1*2</t>
  </si>
  <si>
    <t>"m.č. 001 - příčka v prostoru"   1,8*3,1</t>
  </si>
  <si>
    <t>"m.č. 011/012"   (1,72*3,1)-(0,9*2,02)</t>
  </si>
  <si>
    <t>"m.č. 014/015"   (1,76*3,1)-(0,9*2,02)</t>
  </si>
  <si>
    <t>"m.č. 016"   0,72*3,1*2</t>
  </si>
  <si>
    <t>"m.č. 020/021"   2,69*3,1</t>
  </si>
  <si>
    <t>342272235</t>
  </si>
  <si>
    <t>Příčky z pórobetonových tvárnic hladkých na tenké maltové lože objemová hmotnost do 500 kg/m3, tloušťka příčky 125 mm</t>
  </si>
  <si>
    <t>1728400489</t>
  </si>
  <si>
    <t>https://podminky.urs.cz/item/CS_URS_2023_02/342272235</t>
  </si>
  <si>
    <t>"nová dispozice m.č. 002 až 005"   (6,7*3,1*2)+(2,37*3,1)+(4,065*3,1)+(2,7*3,1)-(0,9*2,02*2)-(1*2,02*2)</t>
  </si>
  <si>
    <t>"m.č. 007/008"   1,8*3,1</t>
  </si>
  <si>
    <t>"m.č. 007/009"   1,76*3,1</t>
  </si>
  <si>
    <t>"m.č. 009/010"   1,76*3,1</t>
  </si>
  <si>
    <t>"m.č. 018"   3,1*(2,7+2,5)</t>
  </si>
  <si>
    <t>342291111</t>
  </si>
  <si>
    <t>Ukotvení příček polyuretanovou pěnou, tl. příčky do 100 mm</t>
  </si>
  <si>
    <t>-1110270284</t>
  </si>
  <si>
    <t>https://podminky.urs.cz/item/CS_URS_2023_02/342291111</t>
  </si>
  <si>
    <t>"m.č. 001"   0,75*2</t>
  </si>
  <si>
    <t>"m.č. 011/012"   1,72</t>
  </si>
  <si>
    <t>"m.č. 014/015"   1,76</t>
  </si>
  <si>
    <t>"m.č. 016"   0,72*2</t>
  </si>
  <si>
    <t>"m.č. 020/021"   2,69</t>
  </si>
  <si>
    <t>Součet - dopěnění prostoru stropu a příčky</t>
  </si>
  <si>
    <t>342291112</t>
  </si>
  <si>
    <t>Ukotvení příček polyuretanovou pěnou, tl. příčky přes 100 mm</t>
  </si>
  <si>
    <t>1354000699</t>
  </si>
  <si>
    <t>https://podminky.urs.cz/item/CS_URS_2023_02/342291112</t>
  </si>
  <si>
    <t>"nová dispozice m.č. 002 až 005"   6,7+6,7+2,37+4,065+2,7</t>
  </si>
  <si>
    <t>"m.č. 007/008"   1,8</t>
  </si>
  <si>
    <t>"m.č. 007/009"   1,76</t>
  </si>
  <si>
    <t>"m.č. 009/010"   1,76</t>
  </si>
  <si>
    <t>"m.č. 018"   2,7+2,5</t>
  </si>
  <si>
    <t>342291121</t>
  </si>
  <si>
    <t>Ukotvení příček plochými kotvami, do konstrukce cihelné</t>
  </si>
  <si>
    <t>-1940398550</t>
  </si>
  <si>
    <t>https://podminky.urs.cz/item/CS_URS_2023_02/342291121</t>
  </si>
  <si>
    <t>"m.č. 001"   3,1*2</t>
  </si>
  <si>
    <t>"m.č. 011/012"   3,1*2</t>
  </si>
  <si>
    <t>"m.č. 014/015"   3,1*2</t>
  </si>
  <si>
    <t>"m.č. 016"   3,1*2</t>
  </si>
  <si>
    <t>"m.č. 020/021"   3,1*2</t>
  </si>
  <si>
    <t>Mezisoučet - příčky tl. 100mm</t>
  </si>
  <si>
    <t>"nová dispozice m.č. 002 až 005"   3,1*5</t>
  </si>
  <si>
    <t>"m.č. 007/008"   3,1*2</t>
  </si>
  <si>
    <t>"m.č. 007/009"   3,1*2</t>
  </si>
  <si>
    <t>"m.č. 009/010"   3,1*2</t>
  </si>
  <si>
    <t>"m.č. 018"   3,1*2</t>
  </si>
  <si>
    <t>Mezisoučet - příčky tl. 125mm</t>
  </si>
  <si>
    <t>346272246</t>
  </si>
  <si>
    <t>Přizdívky z pórobetonových tvárnic objemová hmotnost do 500 kg/m3, na tenké maltové lože, tloušťka přizdívky 125 mm</t>
  </si>
  <si>
    <t>-2001875292</t>
  </si>
  <si>
    <t>https://podminky.urs.cz/item/CS_URS_2023_02/346272246</t>
  </si>
  <si>
    <t>"m.č. 010"   1,04*1,2</t>
  </si>
  <si>
    <t>"m.č. 013"   (0,885*1,2)+(0,875*1,2)</t>
  </si>
  <si>
    <t>"m.č. 014"   (0,885*1,2)+(0,875*1,2)</t>
  </si>
  <si>
    <t>349231811_RPOL</t>
  </si>
  <si>
    <t>Přizdívka ostění z cihel porobetonových tl 100mm, s vysekáním kapes pro zavázaní</t>
  </si>
  <si>
    <t>-1741104742</t>
  </si>
  <si>
    <t>"přizdívka pro dveře 05"   (1*2,1)-(0,9*2,02)</t>
  </si>
  <si>
    <t>"přizdívka pro dveře 06"   (1,04*2,1)-(0,8*2,02)</t>
  </si>
  <si>
    <t>"přizdívka pro dveře 07"   (0,85*2,1)-(0,8*2,02)</t>
  </si>
  <si>
    <t>"přizdívka pro dveře 08"   (0,9*2,1)-(0,9*2,02)</t>
  </si>
  <si>
    <t>"přizdívka pro dveře 09"   (1,02*2,1)-(0,9*2,02)</t>
  </si>
  <si>
    <t>"přizdívka pro dveře 12"   (1,18*2,08)-(0,9*2,02)</t>
  </si>
  <si>
    <t>"přizdívka pro dveře 14"   (1,04*2,1)-(0,9*2,02)</t>
  </si>
  <si>
    <t>Úpravy povrchů, podlahy a osazování výplní</t>
  </si>
  <si>
    <t>611131121</t>
  </si>
  <si>
    <t>Podkladní a spojovací vrstva vnitřních omítaných ploch penetrace disperzní nanášená ručně stropů</t>
  </si>
  <si>
    <t>484474099</t>
  </si>
  <si>
    <t>https://podminky.urs.cz/item/CS_URS_2023_02/611131121</t>
  </si>
  <si>
    <t>"dtto p.č. 784 12 1001 - oškrábání malby (SO bourací práce) - stropy"   392,150</t>
  </si>
  <si>
    <t>611135101</t>
  </si>
  <si>
    <t>Hrubá výplň rýh maltou jakékoli šířky rýhy ve stropech</t>
  </si>
  <si>
    <t>1302011028</t>
  </si>
  <si>
    <t>https://podminky.urs.cz/item/CS_URS_2023_02/611135101</t>
  </si>
  <si>
    <t>"zahození rých ve stropech po vybouraných příčkách"</t>
  </si>
  <si>
    <t>0,08*2,28</t>
  </si>
  <si>
    <t>0,18*4,42</t>
  </si>
  <si>
    <t>0,2*2,28</t>
  </si>
  <si>
    <t>0,21*1,04</t>
  </si>
  <si>
    <t>0,16*4,78</t>
  </si>
  <si>
    <t>0,17*5,6</t>
  </si>
  <si>
    <t>0,11*1,1</t>
  </si>
  <si>
    <t>0,15*3,8</t>
  </si>
  <si>
    <t>0,1*1,76</t>
  </si>
  <si>
    <t>0,1*1,39</t>
  </si>
  <si>
    <t>0,14*1,59</t>
  </si>
  <si>
    <t>0,1*0,87</t>
  </si>
  <si>
    <t>611311131</t>
  </si>
  <si>
    <t>Potažení vnitřních ploch vápenným štukem tloušťky do 3 mm vodorovných konstrukcí stropů rovných</t>
  </si>
  <si>
    <t>-1931271788</t>
  </si>
  <si>
    <t>https://podminky.urs.cz/item/CS_URS_2023_02/611311131</t>
  </si>
  <si>
    <t>612131101</t>
  </si>
  <si>
    <t>Podkladní a spojovací vrstva vnitřních omítaných ploch cementový postřik nanášený ručně celoplošně stěn</t>
  </si>
  <si>
    <t>-1578927578</t>
  </si>
  <si>
    <t>https://podminky.urs.cz/item/CS_URS_2023_02/612131101</t>
  </si>
  <si>
    <t>"RZP překlady"   (0,19*1,19*2)+(0,24*1,19*2)+(0,19*1,79*2)</t>
  </si>
  <si>
    <t>"nenosné překlady"   (0,25*1,25*2)*(2+4)</t>
  </si>
  <si>
    <t>"zazdívky otvorů"   (1,2*1,07*2)+(1,16*2,08*2)+(1,03*2,1*2)</t>
  </si>
  <si>
    <t>"příčky tl. 100mm"   30,185*2</t>
  </si>
  <si>
    <t>"příčky tl. 125mm"   94,795*2</t>
  </si>
  <si>
    <t>"přizdívky ostění"   2,417*2</t>
  </si>
  <si>
    <t>Mezisoučet - nové konstrukce</t>
  </si>
  <si>
    <t>"m.č. 003 - 50mm z celkové tl. 420mm"   2,1*0,85</t>
  </si>
  <si>
    <t>"m.č. 007 - 50mm z celkové tl. 420mm"   1,18*0,85</t>
  </si>
  <si>
    <t>Mezisoučet - zazdívaná okna</t>
  </si>
  <si>
    <t>612135101</t>
  </si>
  <si>
    <t>Hrubá výplň rýh maltou jakékoli šířky rýhy ve stěnách</t>
  </si>
  <si>
    <t>1968179543</t>
  </si>
  <si>
    <t>https://podminky.urs.cz/item/CS_URS_2023_02/612135101</t>
  </si>
  <si>
    <t>"zahození rých ve stěnách po vybouraných příčkách"</t>
  </si>
  <si>
    <t>0,08*3,1</t>
  </si>
  <si>
    <t>0,18*3,1</t>
  </si>
  <si>
    <t>0,17*3,1</t>
  </si>
  <si>
    <t>0,11*3,1</t>
  </si>
  <si>
    <t>0,15*3,1</t>
  </si>
  <si>
    <t>0,1*3,1*3</t>
  </si>
  <si>
    <t>0,14*3,1</t>
  </si>
  <si>
    <t>38</t>
  </si>
  <si>
    <t>612142001</t>
  </si>
  <si>
    <t>Potažení vnitřních ploch pletivem v ploše nebo pruzích, na plném podkladu sklovláknitým vtlačením do tmelu stěn</t>
  </si>
  <si>
    <t>736401355</t>
  </si>
  <si>
    <t>https://podminky.urs.cz/item/CS_URS_2023_02/612142001</t>
  </si>
  <si>
    <t>39</t>
  </si>
  <si>
    <t>612311131</t>
  </si>
  <si>
    <t>Potažení vnitřních ploch vápenným štukem tloušťky do 3 mm svislých konstrukcí stěn</t>
  </si>
  <si>
    <t>533360832</t>
  </si>
  <si>
    <t>https://podminky.urs.cz/item/CS_URS_2023_02/612311131</t>
  </si>
  <si>
    <t>"dtto p.č. 784 12 1001 - oškrábání malby (SO bourací práce) - stěny"   651,866</t>
  </si>
  <si>
    <t>Mezisoučet - původní konstrukce</t>
  </si>
  <si>
    <t>"odečet ploch keramických obkladů"   223,294*-1</t>
  </si>
  <si>
    <t>40</t>
  </si>
  <si>
    <t>612321121</t>
  </si>
  <si>
    <t>Omítka vápenocementová vnitřních ploch nanášená ručně jednovrstvá, tloušťky do 10 mm hladká svislých konstrukcí stěn</t>
  </si>
  <si>
    <t>-1172447646</t>
  </si>
  <si>
    <t>https://podminky.urs.cz/item/CS_URS_2023_02/612321121</t>
  </si>
  <si>
    <t>41</t>
  </si>
  <si>
    <t>612325215</t>
  </si>
  <si>
    <t>Vápenocementová omítka jednotlivých malých ploch hladká na stěnách, plochy jednotlivě přes 1,0 do 4 m2</t>
  </si>
  <si>
    <t>-2090535152</t>
  </si>
  <si>
    <t>https://podminky.urs.cz/item/CS_URS_2023_02/612325215</t>
  </si>
  <si>
    <t>"m.č. 003 - 50mm z celkové tl. 420mm"   1</t>
  </si>
  <si>
    <t>"m.č. 007 - 50mm z celkové tl. 420mm"   1</t>
  </si>
  <si>
    <t>42</t>
  </si>
  <si>
    <t>612325302_RPOL</t>
  </si>
  <si>
    <t>Štuková omítka ostění nebo nadpraží</t>
  </si>
  <si>
    <t>-988211874</t>
  </si>
  <si>
    <t>"dtto p.č. 784 12 1001 - oškrábání malby (SO bourací práce) - ostění a nadpraží"   37,62</t>
  </si>
  <si>
    <t>43</t>
  </si>
  <si>
    <t>622151011</t>
  </si>
  <si>
    <t>Penetrační nátěr vnějších pastovitých tenkovrstvých omítek silikátový stěn</t>
  </si>
  <si>
    <t>-550406922</t>
  </si>
  <si>
    <t>https://podminky.urs.cz/item/CS_URS_2023_02/622151011</t>
  </si>
  <si>
    <t>"m.č. 002"   2,1*0,85</t>
  </si>
  <si>
    <t>"m.č. 004"   1,18*0,85</t>
  </si>
  <si>
    <t>44</t>
  </si>
  <si>
    <t>622211032</t>
  </si>
  <si>
    <t>Montáž kontaktního zateplení lepením a mechanickým kotvením z polystyrenových desek na vnější stěny, na podklad z pórobetonu, tloušťky desek přes 120 do 160 mm</t>
  </si>
  <si>
    <t>-1500194327</t>
  </si>
  <si>
    <t>https://podminky.urs.cz/item/CS_URS_2023_02/622211032</t>
  </si>
  <si>
    <t>"m.č. 003"   2,1*0,85</t>
  </si>
  <si>
    <t>"m.č. 007"   1,18*0,85</t>
  </si>
  <si>
    <t>45</t>
  </si>
  <si>
    <t>28375935</t>
  </si>
  <si>
    <t>deska EPS 70 fasádní λ=0,039 tl 150mm</t>
  </si>
  <si>
    <t>-1297607148</t>
  </si>
  <si>
    <t>2,788*1,05 'Přepočtené koeficientem množství</t>
  </si>
  <si>
    <t>46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</si>
  <si>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</si>
  <si>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</si>
  <si>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-500084808</t>
  </si>
  <si>
    <t>https://podminky.urs.cz/item/CS_URS_2023_02/622251101</t>
  </si>
  <si>
    <t>47</t>
  </si>
  <si>
    <t>622521022</t>
  </si>
  <si>
    <t>Omítka tenkovrstvá silikátová vnějších ploch probarvená bez penetrace zatíraná (škrábaná ), zrnitost 2,0 mm stěn</t>
  </si>
  <si>
    <t>1901188154</t>
  </si>
  <si>
    <t>https://podminky.urs.cz/item/CS_URS_2023_02/622521022</t>
  </si>
  <si>
    <t>48</t>
  </si>
  <si>
    <t>631311125</t>
  </si>
  <si>
    <t>Mazanina z betonu prostého bez zvýšených nároků na prostředí tl. přes 80 do 120 mm tř. C 20/25</t>
  </si>
  <si>
    <t>339937020</t>
  </si>
  <si>
    <t>https://podminky.urs.cz/item/CS_URS_2023_02/631311125</t>
  </si>
  <si>
    <t>"m.č. 001"   49,09*0,085</t>
  </si>
  <si>
    <t>"m.č. 004"   12,11*0,085</t>
  </si>
  <si>
    <t>"m.č. 006"   48,97*0,085</t>
  </si>
  <si>
    <t>"m.č. 008"   5,14*0,085</t>
  </si>
  <si>
    <t>"m.č. 018"   2,9*2,25*0,085</t>
  </si>
  <si>
    <t>Mezisoučet - skladba P1 a P1a</t>
  </si>
  <si>
    <t>"m.č. 002"   4,36*0,0875</t>
  </si>
  <si>
    <t>"m.č. 003"   4,98*0,0875</t>
  </si>
  <si>
    <t>Mezisoučet - skladba P2</t>
  </si>
  <si>
    <t>"m.č. 005"   4,64*0,087</t>
  </si>
  <si>
    <t>"m.č. 009"   3,02*0,087</t>
  </si>
  <si>
    <t>"m.č. 010"   1,94*0,087</t>
  </si>
  <si>
    <t>"m.č. 011"   8,12*0,087</t>
  </si>
  <si>
    <t>"m.č. 012"   2,92*0,087</t>
  </si>
  <si>
    <t>"m.č. 013"   4,42*0,087</t>
  </si>
  <si>
    <t>"m.č. 014"   4,06*0,087</t>
  </si>
  <si>
    <t>"m.č. 015"   1,95*0,087</t>
  </si>
  <si>
    <t>Mezisoučet - skladba P3</t>
  </si>
  <si>
    <t>"m.č. 007"   14,33*0,09</t>
  </si>
  <si>
    <t>Mezisoučet - skladba P4</t>
  </si>
  <si>
    <t>49</t>
  </si>
  <si>
    <t>631319012</t>
  </si>
  <si>
    <t>Příplatek k cenám mazanin za úpravu povrchu mazaniny přehlazením, mazanina tl. přes 80 do 120 mm</t>
  </si>
  <si>
    <t>137092779</t>
  </si>
  <si>
    <t>https://podminky.urs.cz/item/CS_URS_2023_02/631319012</t>
  </si>
  <si>
    <t>50</t>
  </si>
  <si>
    <t>631342132</t>
  </si>
  <si>
    <t>Mazanina z betonu lehkého tepelně-izolačního polystyrénového tl. přes 120 do 240 mm, objemové hmotnosti 500 kg/m3</t>
  </si>
  <si>
    <t>-1396074480</t>
  </si>
  <si>
    <t>https://podminky.urs.cz/item/CS_URS_2023_02/631342132</t>
  </si>
  <si>
    <t>"vyvýšený prostor ve skladbě P1a"   0,15*(2*(0,645*4,4)+2*(1,33*2,98))</t>
  </si>
  <si>
    <t>51</t>
  </si>
  <si>
    <t>631362021</t>
  </si>
  <si>
    <t>Výztuž mazanin ze svařovaných sítí z drátů typu KARI</t>
  </si>
  <si>
    <t>343985460</t>
  </si>
  <si>
    <t>https://podminky.urs.cz/item/CS_URS_2023_02/631362021</t>
  </si>
  <si>
    <t>"m.č. 001"   49,09*(3,08/1000)*1,15</t>
  </si>
  <si>
    <t>"m.č. 004"   12,11*(3,08/1000)*1,15</t>
  </si>
  <si>
    <t>"m.č. 006"   48,97*(3,08/1000)*1,15</t>
  </si>
  <si>
    <t>"m.č. 008"   5,14*(3,08/1000)*1,15</t>
  </si>
  <si>
    <t>"m.č. 018"   2,9*2,25*(3,08/1000)*1,15</t>
  </si>
  <si>
    <t>"m.č. 002"   4,36*(3,08/1000)*1,15</t>
  </si>
  <si>
    <t>"m.č. 003"   4,98*(3,08/1000)*1,15</t>
  </si>
  <si>
    <t>"m.č. 005"   4,64*(3,08/1000)*1,15</t>
  </si>
  <si>
    <t>"m.č. 009"   3,02*(3,08/1000)*1,15</t>
  </si>
  <si>
    <t>"m.č. 010"   1,94*(3,08/1000)*1,15</t>
  </si>
  <si>
    <t>"m.č. 011"   8,12*(3,08/1000)*1,15</t>
  </si>
  <si>
    <t>"m.č. 012"   2,92*(3,08/1000)*1,15</t>
  </si>
  <si>
    <t>"m.č. 013"   4,42*(3,08/1000)*1,15</t>
  </si>
  <si>
    <t>"m.č. 014"   4,06*(3,08/1000)*1,15</t>
  </si>
  <si>
    <t>"m.č. 015"   1,95*(3,08/1000)*1,15</t>
  </si>
  <si>
    <t>"m.č. 007"   14,33*(3,08/1000)*1,15</t>
  </si>
  <si>
    <t>52</t>
  </si>
  <si>
    <t>632481213</t>
  </si>
  <si>
    <t>Separační vrstva k oddělení podlahových vrstev z polyetylénové fólie</t>
  </si>
  <si>
    <t>-622181555</t>
  </si>
  <si>
    <t>https://podminky.urs.cz/item/CS_URS_2023_02/632481213</t>
  </si>
  <si>
    <t>"m.č. 001"   49,09</t>
  </si>
  <si>
    <t>"m.č. 004"   12,11</t>
  </si>
  <si>
    <t>"m.č. 006"   48,97</t>
  </si>
  <si>
    <t>"m.č. 008"   5,14</t>
  </si>
  <si>
    <t>"m.č. 018"   2,9*2,25</t>
  </si>
  <si>
    <t>"m.č. 002"   4,36</t>
  </si>
  <si>
    <t>"m.č. 003"   4,98</t>
  </si>
  <si>
    <t>"m.č. 005"   4,64</t>
  </si>
  <si>
    <t>"m.č. 009"   3,02</t>
  </si>
  <si>
    <t>"m.č. 010"   1,94</t>
  </si>
  <si>
    <t>"m.č. 011"   8,12</t>
  </si>
  <si>
    <t>"m.č. 012"   2,92</t>
  </si>
  <si>
    <t>"m.č. 013"   4,42</t>
  </si>
  <si>
    <t>"m.č. 014"   4,06</t>
  </si>
  <si>
    <t>"m.č. 015"   1,95</t>
  </si>
  <si>
    <t>"m.č. 007"   14,33</t>
  </si>
  <si>
    <t>53</t>
  </si>
  <si>
    <t>637211121</t>
  </si>
  <si>
    <t>Okapový chodník z dlaždic betonových do písku se zalitím spár cementovou maltou, tl. dlaždic 40 mm</t>
  </si>
  <si>
    <t>1064328837</t>
  </si>
  <si>
    <t>https://podminky.urs.cz/item/CS_URS_2023_02/637211121</t>
  </si>
  <si>
    <t>Součet - plocha dlažby</t>
  </si>
  <si>
    <t>54</t>
  </si>
  <si>
    <t>642942611</t>
  </si>
  <si>
    <t>Osazování zárubní nebo rámů kovových dveřních lisovaných nebo z úhelníků bez dveřních křídel na montážní pěnu, plochy otvoru do 2,5 m2</t>
  </si>
  <si>
    <t>-2056716811</t>
  </si>
  <si>
    <t>https://podminky.urs.cz/item/CS_URS_2023_02/642942611</t>
  </si>
  <si>
    <t>"ozn. 01"   1</t>
  </si>
  <si>
    <t>"ozn. 02"   1</t>
  </si>
  <si>
    <t>"ozn. 03"  1</t>
  </si>
  <si>
    <t>"ozn. 04"   1</t>
  </si>
  <si>
    <t>"ozn. 05"   1</t>
  </si>
  <si>
    <t>"ozn. 06"   1</t>
  </si>
  <si>
    <t>"ozn. 07"   1</t>
  </si>
  <si>
    <t>"ozn. 08"   1</t>
  </si>
  <si>
    <t>"ozn. 09"   1</t>
  </si>
  <si>
    <t>"ozn. 10"   1</t>
  </si>
  <si>
    <t>"ozn. 11"   1</t>
  </si>
  <si>
    <t>"ozn. 13"   1</t>
  </si>
  <si>
    <t>"ozn. 14"   1</t>
  </si>
  <si>
    <t>55</t>
  </si>
  <si>
    <t>55331481</t>
  </si>
  <si>
    <t>zárubeň jednokřídlá ocelová pro zdění tl stěny 75-100mm rozměru 700/1970, 2100mm</t>
  </si>
  <si>
    <t>-1487501550</t>
  </si>
  <si>
    <t>56</t>
  </si>
  <si>
    <t>55331482</t>
  </si>
  <si>
    <t>zárubeň jednokřídlá ocelová pro zdění tl stěny 75-100mm rozměru 800/1970, 2100mm</t>
  </si>
  <si>
    <t>241235382</t>
  </si>
  <si>
    <t>57</t>
  </si>
  <si>
    <t>55331487</t>
  </si>
  <si>
    <t>zárubeň jednokřídlá ocelová pro zdění tl stěny 110-150mm rozměru 800/1970, 2100mm</t>
  </si>
  <si>
    <t>-1985557988</t>
  </si>
  <si>
    <t>58</t>
  </si>
  <si>
    <t>55331488</t>
  </si>
  <si>
    <t>zárubeň jednokřídlá ocelová pro zdění tl stěny 110-150mm rozměru 900/1970, 2100mm</t>
  </si>
  <si>
    <t>-539075833</t>
  </si>
  <si>
    <t>59</t>
  </si>
  <si>
    <t>642945111</t>
  </si>
  <si>
    <t>Osazování ocelových zárubní protipožárních nebo protiplynových dveří do vynechaného otvoru, s obetonováním, dveří jednokřídlových do 2,5 m2</t>
  </si>
  <si>
    <t>19774233</t>
  </si>
  <si>
    <t>https://podminky.urs.cz/item/CS_URS_2023_02/642945111</t>
  </si>
  <si>
    <t>"ozn. 12"   1</t>
  </si>
  <si>
    <t>60</t>
  </si>
  <si>
    <t>55331557</t>
  </si>
  <si>
    <t>zárubeň jednokřídlá ocelová pro zdění s protipožární úpravou tl stěny 75-100mm rozměru 800/1970, 2100mm</t>
  </si>
  <si>
    <t>-1717718344</t>
  </si>
  <si>
    <t>61</t>
  </si>
  <si>
    <t>642_Z01</t>
  </si>
  <si>
    <t>Ochrana rohu nerezový úhelník L80x80x2</t>
  </si>
  <si>
    <t>998211028</t>
  </si>
  <si>
    <t>"ozn. Z.01"   1,5*6*(0,08*2)</t>
  </si>
  <si>
    <t>62</t>
  </si>
  <si>
    <t>642_Z02</t>
  </si>
  <si>
    <t>Ochrana konstrukce nerezový profil U130x80x2</t>
  </si>
  <si>
    <t>1381048442</t>
  </si>
  <si>
    <t>"ozn. Z.02"   1,5*(0,13+0,08)</t>
  </si>
  <si>
    <t>63</t>
  </si>
  <si>
    <t>949101111</t>
  </si>
  <si>
    <t>Lešení pomocné pracovní pro objekty pozemních staveb pro zatížení do 150 kg/m2, o výšce lešeňové podlahy do 1,9 m</t>
  </si>
  <si>
    <t>78363907</t>
  </si>
  <si>
    <t>https://podminky.urs.cz/item/CS_URS_2023_02/949101111</t>
  </si>
  <si>
    <t>64</t>
  </si>
  <si>
    <t>952901111</t>
  </si>
  <si>
    <t>Vyčištění budov nebo objektů před předáním do užívání budov bytové nebo občanské výstavby, světlé výšky podlaží do 4 m</t>
  </si>
  <si>
    <t>1356407344</t>
  </si>
  <si>
    <t>https://podminky.urs.cz/item/CS_URS_2023_02/952901111</t>
  </si>
  <si>
    <t>998</t>
  </si>
  <si>
    <t>Přesun hmot</t>
  </si>
  <si>
    <t>65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</si>
  <si>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</si>
  <si>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</si>
  <si>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974203762</t>
  </si>
  <si>
    <t>https://podminky.urs.cz/item/CS_URS_2023_02/998018001</t>
  </si>
  <si>
    <t>66</t>
  </si>
  <si>
    <t>711111001</t>
  </si>
  <si>
    <t>Provedení izolace proti zemní vlhkosti natěradly a tmely za studena na ploše vodorovné V nátěrem penetračním</t>
  </si>
  <si>
    <t>309990614</t>
  </si>
  <si>
    <t>https://podminky.urs.cz/item/CS_URS_2023_02/711111001</t>
  </si>
  <si>
    <t>67</t>
  </si>
  <si>
    <t>11163150</t>
  </si>
  <si>
    <t>lak penetrační asfaltový</t>
  </si>
  <si>
    <t>-1525490786</t>
  </si>
  <si>
    <t>176,575*0,0003 'Přepočtené koeficientem množství</t>
  </si>
  <si>
    <t>68</t>
  </si>
  <si>
    <t>711141559</t>
  </si>
  <si>
    <t>Provedení izolace proti zemní vlhkosti pásy přitavením NAIP na ploše vodorovné V</t>
  </si>
  <si>
    <t>-402546810</t>
  </si>
  <si>
    <t>https://podminky.urs.cz/item/CS_URS_2023_02/711141559</t>
  </si>
  <si>
    <t>69</t>
  </si>
  <si>
    <t>62836110</t>
  </si>
  <si>
    <t>pás asfaltový natavitelný oxidovaný s vložkou z hliníkové fólie / hliníkové fólie s textilií, se spalitelnou PE folií nebo jemnozrnným minerálním posypem tl 4,0mm</t>
  </si>
  <si>
    <t>-2111624771</t>
  </si>
  <si>
    <t>176,575*1,1655 'Přepočtené koeficientem množství</t>
  </si>
  <si>
    <t>70</t>
  </si>
  <si>
    <t>998711101</t>
  </si>
  <si>
    <t>Přesun hmot pro izolace proti vodě, vlhkosti a plynům stanovený z hmotnosti přesunovaného materiálu vodorovná dopravní vzdálenost do 50 m v objektech výšky do 6 m</t>
  </si>
  <si>
    <t>-1915917467</t>
  </si>
  <si>
    <t>https://podminky.urs.cz/item/CS_URS_2023_02/998711101</t>
  </si>
  <si>
    <t>71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</si>
  <si>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</si>
  <si>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</si>
  <si>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1982472745</t>
  </si>
  <si>
    <t>https://podminky.urs.cz/item/CS_URS_2023_02/998711181</t>
  </si>
  <si>
    <t>713</t>
  </si>
  <si>
    <t>Izolace tepelné</t>
  </si>
  <si>
    <t>72</t>
  </si>
  <si>
    <t>713121111</t>
  </si>
  <si>
    <t>Montáž tepelné izolace podlah rohožemi, pásy, deskami, dílci, bloky (izolační materiál ve specifikaci) kladenými volně jednovrstvá</t>
  </si>
  <si>
    <t>1910581621</t>
  </si>
  <si>
    <t>https://podminky.urs.cz/item/CS_URS_2023_02/713121111</t>
  </si>
  <si>
    <t>73</t>
  </si>
  <si>
    <t>28375909</t>
  </si>
  <si>
    <t>deska EPS 150 pro konstrukce s vysokým zatížením λ=0,035 tl 50mm</t>
  </si>
  <si>
    <t>-655779690</t>
  </si>
  <si>
    <t>176,575*1,05 'Přepočtené koeficientem množství</t>
  </si>
  <si>
    <t>74</t>
  </si>
  <si>
    <t>998713101</t>
  </si>
  <si>
    <t>Přesun hmot pro izolace tepelné stanovený z hmotnosti přesunovaného materiálu vodorovná dopravní vzdálenost do 50 m v objektech výšky do 6 m</t>
  </si>
  <si>
    <t>-1150571080</t>
  </si>
  <si>
    <t>https://podminky.urs.cz/item/CS_URS_2023_02/998713101</t>
  </si>
  <si>
    <t>75</t>
  </si>
  <si>
    <t>998713181</t>
  </si>
  <si>
    <t>Přesun hmot pro izolace tepelné stanovený z hmotnosti přesunovaného materiálu Příplatek k cenám za přesun prováděný bez použití mechanizace pro jakoukoliv výšku objektu</t>
  </si>
  <si>
    <t>1930116666</t>
  </si>
  <si>
    <t>https://podminky.urs.cz/item/CS_URS_2023_02/998713181</t>
  </si>
  <si>
    <t>763</t>
  </si>
  <si>
    <t>Konstrukce suché výstavby</t>
  </si>
  <si>
    <t>76</t>
  </si>
  <si>
    <t>763412113</t>
  </si>
  <si>
    <t>Sanitární příčky vhodné do suchého prostředí dělící z dřevotřískových desek laminovaných tl. 25 mm</t>
  </si>
  <si>
    <t>1840392339</t>
  </si>
  <si>
    <t>https://podminky.urs.cz/item/CS_URS_2023_02/763412113</t>
  </si>
  <si>
    <t>"ozn. X.01"   2*2,16</t>
  </si>
  <si>
    <t>"ozn. X.02"   2*3,02</t>
  </si>
  <si>
    <t>Součet - bez odečtu otvorů do 2 m2 dle "Podmínky ÚRS"</t>
  </si>
  <si>
    <t>77</t>
  </si>
  <si>
    <t>763412123</t>
  </si>
  <si>
    <t>Sanitární příčky vhodné do suchého prostředí dveře vnitřní do sanitárních příček šířky do 800 mm, výšky do 2 000 mm z dřevotřískových desek laminovaných včetně nerezového kování tl. 25 mm</t>
  </si>
  <si>
    <t>-767758036</t>
  </si>
  <si>
    <t>https://podminky.urs.cz/item/CS_URS_2023_02/763412123</t>
  </si>
  <si>
    <t>"ozn. X.01"   1</t>
  </si>
  <si>
    <t>"ozn. X.02"   2</t>
  </si>
  <si>
    <t>78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</si>
  <si>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</si>
  <si>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</si>
  <si>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1515761326</t>
  </si>
  <si>
    <t>https://podminky.urs.cz/item/CS_URS_2023_02/998763301</t>
  </si>
  <si>
    <t>79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</si>
  <si>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</si>
  <si>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</si>
  <si>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-438415880</t>
  </si>
  <si>
    <t>https://podminky.urs.cz/item/CS_URS_2023_02/998763381</t>
  </si>
  <si>
    <t>80</t>
  </si>
  <si>
    <t>766660001</t>
  </si>
  <si>
    <t>Montáž dveřních křídel dřevěných nebo plastových otevíravých do ocelové zárubně povrchově upravených jednokřídlových, šířky do 800 mm</t>
  </si>
  <si>
    <t>-1956988362</t>
  </si>
  <si>
    <t>https://podminky.urs.cz/item/CS_URS_2023_02/766660001</t>
  </si>
  <si>
    <t>81</t>
  </si>
  <si>
    <t>61162085</t>
  </si>
  <si>
    <t>dveře jednokřídlé dřevotřískové povrch laminátový plné 700x1970-2100mm</t>
  </si>
  <si>
    <t>790904886</t>
  </si>
  <si>
    <t>82</t>
  </si>
  <si>
    <t>61162086</t>
  </si>
  <si>
    <t>dveře jednokřídlé dřevotřískové povrch laminátový plné 800x1970-2100mm</t>
  </si>
  <si>
    <t>1024142624</t>
  </si>
  <si>
    <t>83</t>
  </si>
  <si>
    <t>766660002</t>
  </si>
  <si>
    <t>Montáž dveřních křídel dřevěných nebo plastových otevíravých do ocelové zárubně povrchově upravených jednokřídlových, šířky přes 800 mm</t>
  </si>
  <si>
    <t>-1142306409</t>
  </si>
  <si>
    <t>https://podminky.urs.cz/item/CS_URS_2023_02/766660002</t>
  </si>
  <si>
    <t>84</t>
  </si>
  <si>
    <t>61162093</t>
  </si>
  <si>
    <t>dveře jednokřídlé dřevotřískové povrch laminátový částečně prosklené 900x1970-2100mm</t>
  </si>
  <si>
    <t>-108570422</t>
  </si>
  <si>
    <t>85</t>
  </si>
  <si>
    <t>766660021</t>
  </si>
  <si>
    <t>Montáž dveřních křídel dřevěných nebo plastových otevíravých do ocelové zárubně protipožárních jednokřídlových, šířky do 800 mm</t>
  </si>
  <si>
    <t>611743306</t>
  </si>
  <si>
    <t>https://podminky.urs.cz/item/CS_URS_2023_02/766660021</t>
  </si>
  <si>
    <t>86</t>
  </si>
  <si>
    <t>61162098</t>
  </si>
  <si>
    <t>dveře jednokřídlé dřevotřískové protipožární EI (EW) 30 D3 povrch laminátový plné 800x1970-2100mm</t>
  </si>
  <si>
    <t>1687111224</t>
  </si>
  <si>
    <t>87</t>
  </si>
  <si>
    <t>766660717</t>
  </si>
  <si>
    <t>Montáž dveřních doplňků samozavírače na zárubeň ocelovou</t>
  </si>
  <si>
    <t>1702974021</t>
  </si>
  <si>
    <t>https://podminky.urs.cz/item/CS_URS_2023_02/766660717</t>
  </si>
  <si>
    <t>88</t>
  </si>
  <si>
    <t>54917250</t>
  </si>
  <si>
    <t>samozavírač dveří hydraulický</t>
  </si>
  <si>
    <t>864934172</t>
  </si>
  <si>
    <t>89</t>
  </si>
  <si>
    <t>766660728</t>
  </si>
  <si>
    <t>Montáž dveřních doplňků dveřního kování interiérového zámku</t>
  </si>
  <si>
    <t>-524160208</t>
  </si>
  <si>
    <t>https://podminky.urs.cz/item/CS_URS_2023_02/766660728</t>
  </si>
  <si>
    <t>90</t>
  </si>
  <si>
    <t>54924004</t>
  </si>
  <si>
    <t>zámek zadlabací mezipokojový levý pro cylindrickou vložku rozteč 72x55mm</t>
  </si>
  <si>
    <t>-417366138</t>
  </si>
  <si>
    <t>91</t>
  </si>
  <si>
    <t>54924006</t>
  </si>
  <si>
    <t>zámek zadlabací mezipokojový pravý pro cylindrickou vložku rozteč 72x55mm</t>
  </si>
  <si>
    <t>134524286</t>
  </si>
  <si>
    <t>92</t>
  </si>
  <si>
    <t>766660729</t>
  </si>
  <si>
    <t>Montáž dveřních doplňků dveřního kování interiérového štítku s klikou</t>
  </si>
  <si>
    <t>-1699945234</t>
  </si>
  <si>
    <t>https://podminky.urs.cz/item/CS_URS_2023_02/766660729</t>
  </si>
  <si>
    <t>93</t>
  </si>
  <si>
    <t>54914125</t>
  </si>
  <si>
    <t>kování rozetové spodní pro cylindrickou vložku</t>
  </si>
  <si>
    <t>-2012537950</t>
  </si>
  <si>
    <t>94</t>
  </si>
  <si>
    <t>766691914</t>
  </si>
  <si>
    <t>Ostatní práce vyvěšení nebo zavěšení křídel dřevěných dveřních, plochy do 2 m2</t>
  </si>
  <si>
    <t>-1794052394</t>
  </si>
  <si>
    <t>https://podminky.urs.cz/item/CS_URS_2023_02/766691914</t>
  </si>
  <si>
    <t>"vyvěšení nebouraných dveří jednokřídlých"   9</t>
  </si>
  <si>
    <t>"zavěšení nebouraných dveří jednokřídlých"   9</t>
  </si>
  <si>
    <t>95</t>
  </si>
  <si>
    <t>766691915</t>
  </si>
  <si>
    <t>Ostatní práce vyvěšení nebo zavěšení křídel dřevěných dveřních, plochy přes 2 m2</t>
  </si>
  <si>
    <t>-1078806063</t>
  </si>
  <si>
    <t>https://podminky.urs.cz/item/CS_URS_2023_02/766691915</t>
  </si>
  <si>
    <t>"vyvěšení nebouraných dveří jednokřídlých"   1</t>
  </si>
  <si>
    <t>"zavěšení nebouraných dveří jednokřídlých"   1</t>
  </si>
  <si>
    <t>96</t>
  </si>
  <si>
    <t>998766101</t>
  </si>
  <si>
    <t>Přesun hmot pro konstrukce truhlářské stanovený z hmotnosti přesunovaného materiálu vodorovná dopravní vzdálenost do 50 m v objektech výšky do 6 m</t>
  </si>
  <si>
    <t>-551302524</t>
  </si>
  <si>
    <t>https://podminky.urs.cz/item/CS_URS_2023_02/998766101</t>
  </si>
  <si>
    <t>97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</si>
  <si>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</si>
  <si>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</si>
  <si>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-298386848</t>
  </si>
  <si>
    <t>https://podminky.urs.cz/item/CS_URS_2023_02/998766181</t>
  </si>
  <si>
    <t>98</t>
  </si>
  <si>
    <t>771121011</t>
  </si>
  <si>
    <t>Příprava podkladu před provedením dlažby nátěr penetrační na podlahu</t>
  </si>
  <si>
    <t>1484639444</t>
  </si>
  <si>
    <t>https://podminky.urs.cz/item/CS_URS_2023_02/771121011</t>
  </si>
  <si>
    <t>"m.č. 016"   89,76</t>
  </si>
  <si>
    <t>"m.č. 018"   6,11</t>
  </si>
  <si>
    <t>Mezisoučet - skladba P5</t>
  </si>
  <si>
    <t>99</t>
  </si>
  <si>
    <t>771151012</t>
  </si>
  <si>
    <t>Příprava podkladu před provedením dlažby samonivelační stěrka min.pevnosti 20 MPa, tloušťky přes 3 do 5 mm</t>
  </si>
  <si>
    <t>-1428413032</t>
  </si>
  <si>
    <t>https://podminky.urs.cz/item/CS_URS_2023_02/771151012</t>
  </si>
  <si>
    <t>100</t>
  </si>
  <si>
    <t>771161011</t>
  </si>
  <si>
    <t>Příprava podkladu před provedením dlažby montáž profilu dilatační spáry v rovině dlažby</t>
  </si>
  <si>
    <t>-524606103</t>
  </si>
  <si>
    <t>https://podminky.urs.cz/item/CS_URS_2023_02/771161011</t>
  </si>
  <si>
    <t>"odhad - fakturovat dle skutečnosti"   50</t>
  </si>
  <si>
    <t>101</t>
  </si>
  <si>
    <t>59054164</t>
  </si>
  <si>
    <t>profil dilatační s bočními díly z PVC/CPE tl 10mm</t>
  </si>
  <si>
    <t>704611933</t>
  </si>
  <si>
    <t>50*1,1 'Přepočtené koeficientem množství</t>
  </si>
  <si>
    <t>102</t>
  </si>
  <si>
    <t>771474113</t>
  </si>
  <si>
    <t>Montáž soklů z dlaždic keramických lepených cementovým flexibilním lepidlem rovných, výšky přes 90 do 120 mm</t>
  </si>
  <si>
    <t>1276156803</t>
  </si>
  <si>
    <t>https://podminky.urs.cz/item/CS_URS_2023_02/771474113</t>
  </si>
  <si>
    <t>"m.č. 005"   4,065+1,1+2,7-1</t>
  </si>
  <si>
    <t>"m.č. 011"   2*(1,72+4,6)-(0,9*2)-(0,8*2)-1</t>
  </si>
  <si>
    <t>"m.č. 016"   (21,63+3,98+21,63+1,85)+(4*0,72)+(2*0,42)+(2*0,52)+(2*0,395)+(2*0,42)+(8*0,42)-(1+1,6+1+0,9+1,55+(5*1))</t>
  </si>
  <si>
    <t>103</t>
  </si>
  <si>
    <t>59761137</t>
  </si>
  <si>
    <t>dlažba keramická slinutá mrazuvzdorná do interiéru i exteriéru povrch hladký/matný tl do 10mm přes 6 do 9ks/m2</t>
  </si>
  <si>
    <t>-2108260070</t>
  </si>
  <si>
    <t>62,895*0,115 'Přepočtené koeficientem množství</t>
  </si>
  <si>
    <t>104</t>
  </si>
  <si>
    <t>771474114</t>
  </si>
  <si>
    <t>Montáž soklů z dlaždic keramických lepených cementovým flexibilním lepidlem rovných, výšky přes 120 do 150 mm</t>
  </si>
  <si>
    <t>-562897305</t>
  </si>
  <si>
    <t>https://podminky.urs.cz/item/CS_URS_2023_02/771474114</t>
  </si>
  <si>
    <t>"sokl ve skladbě P1a"   (4*0,645)+(2*4,4)+(4*1,33)+(4*2,98)</t>
  </si>
  <si>
    <t>105</t>
  </si>
  <si>
    <t>-1919634133</t>
  </si>
  <si>
    <t>28,62*0,173 'Přepočtené koeficientem množství</t>
  </si>
  <si>
    <t>106</t>
  </si>
  <si>
    <t>771574415</t>
  </si>
  <si>
    <t>Montáž podlah z dlaždic keramických lepených cementovým flexibilním lepidlem hladkých, tloušťky do 10 mm přes 6 do 9 ks/m2</t>
  </si>
  <si>
    <t>1685435556</t>
  </si>
  <si>
    <t>https://podminky.urs.cz/item/CS_URS_2023_02/771574415</t>
  </si>
  <si>
    <t>Mezisoučet - skladba P1</t>
  </si>
  <si>
    <t>107</t>
  </si>
  <si>
    <t>402911484</t>
  </si>
  <si>
    <t>248,775*1,1 'Přepočtené koeficientem množství</t>
  </si>
  <si>
    <t>108</t>
  </si>
  <si>
    <t>771591112</t>
  </si>
  <si>
    <t>Izolace podlahy pod dlažbu nátěrem nebo stěrkou ve dvou vrstvách</t>
  </si>
  <si>
    <t>-1745944481</t>
  </si>
  <si>
    <t>https://podminky.urs.cz/item/CS_URS_2023_02/771591112</t>
  </si>
  <si>
    <t>109</t>
  </si>
  <si>
    <t>771591241</t>
  </si>
  <si>
    <t>Izolace podlahy pod dlažbu těsnícími izolačními pásy vnitřní kout</t>
  </si>
  <si>
    <t>-1483120581</t>
  </si>
  <si>
    <t>https://podminky.urs.cz/item/CS_URS_2023_02/771591241</t>
  </si>
  <si>
    <t>"m.č. 001"   4</t>
  </si>
  <si>
    <t>"m.č. 004"   3</t>
  </si>
  <si>
    <t>"m.č. 006"   4</t>
  </si>
  <si>
    <t>"m.č. 008"   5</t>
  </si>
  <si>
    <t>"m.č. 018"   1</t>
  </si>
  <si>
    <t>110</t>
  </si>
  <si>
    <t>771591242</t>
  </si>
  <si>
    <t>Izolace podlahy pod dlažbu těsnícími izolačními pásy vnější roh</t>
  </si>
  <si>
    <t>-705157469</t>
  </si>
  <si>
    <t>https://podminky.urs.cz/item/CS_URS_2023_02/771591242</t>
  </si>
  <si>
    <t>"m.č. 006"   2</t>
  </si>
  <si>
    <t>"m.č. 008"   1</t>
  </si>
  <si>
    <t>111</t>
  </si>
  <si>
    <t>771591264</t>
  </si>
  <si>
    <t>Izolace podlahy pod dlažbu těsnícími izolačními pásy mezi podlahou a stěnu</t>
  </si>
  <si>
    <t>-2137564828</t>
  </si>
  <si>
    <t>https://podminky.urs.cz/item/CS_URS_2023_02/771591264</t>
  </si>
  <si>
    <t>"m.č. 001"   2*(7,35+6,7)-0,9-1</t>
  </si>
  <si>
    <t>"m.č. 004"   2*(4,065+2,98)-1,33</t>
  </si>
  <si>
    <t>"m.č. 006"   2*(7,185+6,7)-0,9-1-1,6-0,9</t>
  </si>
  <si>
    <t>"m.č. 008"   2*(1,8+2,775+0,14)-0,9</t>
  </si>
  <si>
    <t>"m.č. 018"   2,9+2,25+2,7</t>
  </si>
  <si>
    <t>112</t>
  </si>
  <si>
    <t>998771101</t>
  </si>
  <si>
    <t>Přesun hmot pro podlahy z dlaždic stanovený z hmotnosti přesunovaného materiálu vodorovná dopravní vzdálenost do 50 m v objektech výšky do 6 m</t>
  </si>
  <si>
    <t>-180790928</t>
  </si>
  <si>
    <t>https://podminky.urs.cz/item/CS_URS_2023_02/998771101</t>
  </si>
  <si>
    <t>113</t>
  </si>
  <si>
    <t>998771181</t>
  </si>
  <si>
    <t>Přesun hmot pro podlahy z dlaždic stanovený z hmotnosti přesunovaného materiálu Příplatek k ceně za přesun prováděný bez použití mechanizace pro jakoukoliv výšku objektu</t>
  </si>
  <si>
    <t>-830122775</t>
  </si>
  <si>
    <t>https://podminky.urs.cz/item/CS_URS_2023_02/998771181</t>
  </si>
  <si>
    <t>114</t>
  </si>
  <si>
    <t>776111112</t>
  </si>
  <si>
    <t>Příprava podkladu broušení podlah nového podkladu betonového</t>
  </si>
  <si>
    <t>467881014</t>
  </si>
  <si>
    <t>https://podminky.urs.cz/item/CS_URS_2023_02/776111112</t>
  </si>
  <si>
    <t>115</t>
  </si>
  <si>
    <t>776111115</t>
  </si>
  <si>
    <t>Příprava podkladu broušení podlah stávajícího podkladu před litím stěrky</t>
  </si>
  <si>
    <t>-984831684</t>
  </si>
  <si>
    <t>https://podminky.urs.cz/item/CS_URS_2023_02/776111115</t>
  </si>
  <si>
    <t>"m.č. 018"   27,26</t>
  </si>
  <si>
    <t>"m.č. 019"   5,54</t>
  </si>
  <si>
    <t>"m.č. 020"   5,92</t>
  </si>
  <si>
    <t>"m.č. 021"   5,97</t>
  </si>
  <si>
    <t>"m.č. 022"   28,49</t>
  </si>
  <si>
    <t>"m.č. 023"   60,03</t>
  </si>
  <si>
    <t>Mezisoučet - skladba P6</t>
  </si>
  <si>
    <t>116</t>
  </si>
  <si>
    <t>776111311</t>
  </si>
  <si>
    <t>Příprava podkladu vysátí podlah</t>
  </si>
  <si>
    <t>-1520804372</t>
  </si>
  <si>
    <t>https://podminky.urs.cz/item/CS_URS_2023_02/776111311</t>
  </si>
  <si>
    <t>117</t>
  </si>
  <si>
    <t>776121112</t>
  </si>
  <si>
    <t>Příprava podkladu penetrace vodou ředitelná podlah</t>
  </si>
  <si>
    <t>1422393395</t>
  </si>
  <si>
    <t>https://podminky.urs.cz/item/CS_URS_2023_02/776121112</t>
  </si>
  <si>
    <t>118</t>
  </si>
  <si>
    <t>776141114</t>
  </si>
  <si>
    <t>Příprava podkladu vyrovnání samonivelační stěrkou podlah min.pevnosti 20 MPa, tloušťky přes 8 do 10 mm</t>
  </si>
  <si>
    <t>2113621330</t>
  </si>
  <si>
    <t>https://podminky.urs.cz/item/CS_URS_2023_02/776141114</t>
  </si>
  <si>
    <t>119</t>
  </si>
  <si>
    <t>776221111</t>
  </si>
  <si>
    <t>Montáž podlahovin z PVC lepením standardním lepidlem z pásů</t>
  </si>
  <si>
    <t>-1817127462</t>
  </si>
  <si>
    <t>https://podminky.urs.cz/item/CS_URS_2023_02/776221111</t>
  </si>
  <si>
    <t>120</t>
  </si>
  <si>
    <t>28412285</t>
  </si>
  <si>
    <t>krytina podlahová heterogenní tl 2mm</t>
  </si>
  <si>
    <t>-521017638</t>
  </si>
  <si>
    <t>142,55*1,1 'Přepočtené koeficientem množství</t>
  </si>
  <si>
    <t>121</t>
  </si>
  <si>
    <t>776421111</t>
  </si>
  <si>
    <t>Montáž lišt obvodových lepených</t>
  </si>
  <si>
    <t>-1023991675</t>
  </si>
  <si>
    <t>https://podminky.urs.cz/item/CS_URS_2023_02/776421111</t>
  </si>
  <si>
    <t>"m.č. 002"   2*(1,84+2,37)-0,9</t>
  </si>
  <si>
    <t>"m.č. 003"   2*(2,1+2,37)-0,9</t>
  </si>
  <si>
    <t>"m.č. 018"   3,07+4,2+0,125+2,5+3,4+4,33+2,7+0,125</t>
  </si>
  <si>
    <t>"m.č. 019"   2*(2,69+2,06)-1-1-0,9</t>
  </si>
  <si>
    <t>"m.č. 020"   2*(2,69+2,2)-0,9</t>
  </si>
  <si>
    <t>"m.č. 021"   2*(2,69+2,22)-0,9</t>
  </si>
  <si>
    <t>"m.č. 022"   2*(4,23+6,715+0,16)-1-0,9</t>
  </si>
  <si>
    <t>"m.č. 023"   2*(8,96+6,7)-1-1</t>
  </si>
  <si>
    <t>122</t>
  </si>
  <si>
    <t>28411_X.04</t>
  </si>
  <si>
    <t>Soklová lišta nalepovací, barevná PVC stříbrná v=58mm</t>
  </si>
  <si>
    <t>1792075587</t>
  </si>
  <si>
    <t>110,04*1,02 'Přepočtené koeficientem množství</t>
  </si>
  <si>
    <t>123</t>
  </si>
  <si>
    <t>776421311</t>
  </si>
  <si>
    <t>Montáž lišt přechodových samolepících</t>
  </si>
  <si>
    <t>1880628235</t>
  </si>
  <si>
    <t>https://podminky.urs.cz/item/CS_URS_2023_02/776421311</t>
  </si>
  <si>
    <t>"ozn. X.03"   7,6</t>
  </si>
  <si>
    <t>124</t>
  </si>
  <si>
    <t>55343_X.03</t>
  </si>
  <si>
    <t>Přechodová lišta, narážecí, hliník elox titan, š=40mm</t>
  </si>
  <si>
    <t>1222934019</t>
  </si>
  <si>
    <t>7,6*1,02 'Přepočtené koeficientem množství</t>
  </si>
  <si>
    <t>125</t>
  </si>
  <si>
    <t>776421711</t>
  </si>
  <si>
    <t>Montáž lišt vložení pásků z podlahoviny do lišt včetně nařezání</t>
  </si>
  <si>
    <t>1632597995</t>
  </si>
  <si>
    <t>https://podminky.urs.cz/item/CS_URS_2023_02/776421711</t>
  </si>
  <si>
    <t>126</t>
  </si>
  <si>
    <t>1080631637</t>
  </si>
  <si>
    <t>110,04*0,055 'Přepočtené koeficientem množství</t>
  </si>
  <si>
    <t>127</t>
  </si>
  <si>
    <t>998776101</t>
  </si>
  <si>
    <t>Přesun hmot pro podlahy povlakové stanovený z hmotnosti přesunovaného materiálu vodorovná dopravní vzdálenost do 50 m v objektech výšky do 6 m</t>
  </si>
  <si>
    <t>1181178374</t>
  </si>
  <si>
    <t>https://podminky.urs.cz/item/CS_URS_2023_02/998776101</t>
  </si>
  <si>
    <t>128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</si>
  <si>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</si>
  <si>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</si>
  <si>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-1987676378</t>
  </si>
  <si>
    <t>https://podminky.urs.cz/item/CS_URS_2023_02/998776181</t>
  </si>
  <si>
    <t>129</t>
  </si>
  <si>
    <t>781121011</t>
  </si>
  <si>
    <t>Příprava podkladu před provedením obkladu nátěr penetrační na stěnu</t>
  </si>
  <si>
    <t>551817423</t>
  </si>
  <si>
    <t>https://podminky.urs.cz/item/CS_URS_2023_02/781121011</t>
  </si>
  <si>
    <t>"m.č. 001"   2*(2*(7,35+6,7+0,75+0,75))-(0,9*2,02)-(1*2,02)</t>
  </si>
  <si>
    <t>"m.č. 001"   1,8*(2*(3,1+0,1))</t>
  </si>
  <si>
    <t>"m.č. 004"   2*(2,7+2,98+4,065+4,19)-(1*2,02)</t>
  </si>
  <si>
    <t>"m.č. 006"   2*(2*(7,185+6,7))-(0,9*2,02*2)-(1*2,02)</t>
  </si>
  <si>
    <t>"m.č. 008"   2*(2*(1,8+2,775))-(1*2)</t>
  </si>
  <si>
    <t>"m.č. 009"   1,5*(2*(1,76+1,61))-(0,85*1,5)</t>
  </si>
  <si>
    <t>"m.č. 010"   1,5*(2*(1,865+1,04))-(0,8*2,02)</t>
  </si>
  <si>
    <t>"m.č. 010 - přizdívka shora"   0,125*1,04</t>
  </si>
  <si>
    <t>"m.č. 012"   1,8*(0,715+1,67+0,155)</t>
  </si>
  <si>
    <t>"m.č. 013"   1,8*(2*(1,76+2,56+0,08))-(0,9*2,02)</t>
  </si>
  <si>
    <t>"m.č. 013 - přizdívka shora"   0,125*(0,885+0,875)</t>
  </si>
  <si>
    <t>"m.č. 014"   1,8*(2*(1,76+2,4))-(0,9*2,02)</t>
  </si>
  <si>
    <t>"m.č. 014 - přízdívka shora"   0,125*(0,885+0,875)</t>
  </si>
  <si>
    <t>"m.č. 015"   1,8*(0,78+1,11+0,575)</t>
  </si>
  <si>
    <t>"m.č. 018"   1,5*((2,5+0,125+0,08)+(0,765+2,7))</t>
  </si>
  <si>
    <t>130</t>
  </si>
  <si>
    <t>781131112</t>
  </si>
  <si>
    <t>Izolace stěny pod obklad izolace nátěrem nebo stěrkou ve dvou vrstvách</t>
  </si>
  <si>
    <t>-1255604756</t>
  </si>
  <si>
    <t>https://podminky.urs.cz/item/CS_URS_2023_02/781131112</t>
  </si>
  <si>
    <t>"m.č. 001"   0,3*(2*(7,35+6,7+0,75+0,75)-0,9-1)</t>
  </si>
  <si>
    <t>"m.č. 004"   0,3*((2,7+2,98+4,065+4,19)-1)</t>
  </si>
  <si>
    <t>"m.č. 006"   0,3*(2*(7,185+6,7)-(0,9*2)-1)</t>
  </si>
  <si>
    <t xml:space="preserve">"m.č. 008"   0,3*(2*(1,8+2,775)-1) </t>
  </si>
  <si>
    <t>"m.č. 018"   0,3*((2,5+0,125+0,08)+(0,765+2,7))</t>
  </si>
  <si>
    <t>Mezisoučet - skladba P1 a P1a - dle TZ výška 300mm na stěně</t>
  </si>
  <si>
    <t>131</t>
  </si>
  <si>
    <t>781474111</t>
  </si>
  <si>
    <t>Montáž obkladů vnitřních stěn z dlaždic keramických lepených flexibilním lepidlem maloformátových hladkých přes 6 do 9 ks/m2</t>
  </si>
  <si>
    <t>1188704357</t>
  </si>
  <si>
    <t>https://podminky.urs.cz/item/CS_URS_2023_02/781474111</t>
  </si>
  <si>
    <t>132</t>
  </si>
  <si>
    <t>59761001_RPOL</t>
  </si>
  <si>
    <t>obklad keramický hladký přes 6 do 9ks/m2</t>
  </si>
  <si>
    <t>-1432127653</t>
  </si>
  <si>
    <t>223,294*1,1 'Přepočtené koeficientem množství</t>
  </si>
  <si>
    <t>133</t>
  </si>
  <si>
    <t>781492211</t>
  </si>
  <si>
    <t>Obklad - dokončující práce montáž profilu lepeného flexibilním cementovým lepidlem rohového</t>
  </si>
  <si>
    <t>-778158292</t>
  </si>
  <si>
    <t>https://podminky.urs.cz/item/CS_URS_2023_02/781492211</t>
  </si>
  <si>
    <t>"m.č. 001"   (2*4)+(1,8*4)</t>
  </si>
  <si>
    <t>"m.č. 010"   1,04</t>
  </si>
  <si>
    <t>"m.č. 013"   (2*2)+(0,885+0,875)</t>
  </si>
  <si>
    <t>"m.č. 014"   0,885+0,875</t>
  </si>
  <si>
    <t>"m.č. 018"   1,5*2</t>
  </si>
  <si>
    <t>134</t>
  </si>
  <si>
    <t>19416012_RPOL_01</t>
  </si>
  <si>
    <t>lišta ukončovací nerezová 10mm</t>
  </si>
  <si>
    <t>1404565712</t>
  </si>
  <si>
    <t>55,38*1,05 'Přepočtené koeficientem množství</t>
  </si>
  <si>
    <t>135</t>
  </si>
  <si>
    <t>781492221_RPOL</t>
  </si>
  <si>
    <t>Obklad - dokončující práce montáž profilu lepeného flexibilním cementovým lepidlem koutového</t>
  </si>
  <si>
    <t>764397195</t>
  </si>
  <si>
    <t>"m.č. 001"   2*8</t>
  </si>
  <si>
    <t>"m.č. 004"   2*3</t>
  </si>
  <si>
    <t>"m.č. 006"   2*4</t>
  </si>
  <si>
    <t>"m.č. 008"   1,8*3</t>
  </si>
  <si>
    <t>"m.č. 009"   1,5*1</t>
  </si>
  <si>
    <t>"m.č. 010"   1,5*4</t>
  </si>
  <si>
    <t>"m.č. 012"   1,8*2</t>
  </si>
  <si>
    <t>"m.č. 013"   1,8*6</t>
  </si>
  <si>
    <t>"m.č. 014"   1,8*4</t>
  </si>
  <si>
    <t>"m.č. 015"   1,8*2</t>
  </si>
  <si>
    <t>"m.č. 018"   1,5*1</t>
  </si>
  <si>
    <t>136</t>
  </si>
  <si>
    <t>19416012_RPOL_02</t>
  </si>
  <si>
    <t>27550016</t>
  </si>
  <si>
    <t>69,6*1,05 'Přepočtené koeficientem množství</t>
  </si>
  <si>
    <t>137</t>
  </si>
  <si>
    <t>781492251</t>
  </si>
  <si>
    <t>Obklad - dokončující práce montáž profilu lepeného flexibilním cementovým lepidlem ukončovacího</t>
  </si>
  <si>
    <t>464424970</t>
  </si>
  <si>
    <t>https://podminky.urs.cz/item/CS_URS_2023_02/781492251</t>
  </si>
  <si>
    <t>"m.č. 001"   2*(7,35+6,7+0,75+0,75)-0,9-1</t>
  </si>
  <si>
    <t>"m.č. 004"   2,7+2,98+4,065+4,19-1</t>
  </si>
  <si>
    <t>"m.č. 004 - svisle"   2</t>
  </si>
  <si>
    <t>"m.č. 006"   2*(7,185+6,7)-(0,9*2)-1</t>
  </si>
  <si>
    <t>"m.č. 006 - svisle"   2*2</t>
  </si>
  <si>
    <t>"m.č. 008"   2*(1,8+2,775)-1</t>
  </si>
  <si>
    <t>"m.č. 008 - svisle"   2</t>
  </si>
  <si>
    <t>"m.č. 009"   2*(1,76+1,61)-0,85</t>
  </si>
  <si>
    <t>"m.č. 010"   2*(1,865+1,04)-0,8</t>
  </si>
  <si>
    <t>"m.č. 012"   0,715+1,67+0,155</t>
  </si>
  <si>
    <t>"m.č. 012 - svisle"   1,8</t>
  </si>
  <si>
    <t>"m.č. 013"   2*(1,76+2,56+0,08)-0,9</t>
  </si>
  <si>
    <t>"m.č. 014"   2*(1,76+2,4)-0,9</t>
  </si>
  <si>
    <t>"m.č. 015"   0,78+1,11+0,575</t>
  </si>
  <si>
    <t>"m.č. 018"   (2,5+0,125+0,08)+(0,765+2,7)</t>
  </si>
  <si>
    <t>"m.č. 018 - svisle"   1,5*3</t>
  </si>
  <si>
    <t>138</t>
  </si>
  <si>
    <t>19416012</t>
  </si>
  <si>
    <t>-639799641</t>
  </si>
  <si>
    <t>126,95*1,05 'Přepočtené koeficientem množství</t>
  </si>
  <si>
    <t>139</t>
  </si>
  <si>
    <t>781674111</t>
  </si>
  <si>
    <t>Montáž obkladů parapetů z dlaždic keramických lepených flexibilním lepidlem, šířky parapetu do 100 mm</t>
  </si>
  <si>
    <t>725582475</t>
  </si>
  <si>
    <t>https://podminky.urs.cz/item/CS_URS_2023_02/781674111</t>
  </si>
  <si>
    <t>"m.č. 001 - stěna v prostoru"  3,1</t>
  </si>
  <si>
    <t>140</t>
  </si>
  <si>
    <t>-960439132</t>
  </si>
  <si>
    <t>3,1*0,115 'Přepočtené koeficientem množství</t>
  </si>
  <si>
    <t>141</t>
  </si>
  <si>
    <t>781674112</t>
  </si>
  <si>
    <t>Montáž obkladů parapetů z dlaždic keramických lepených flexibilním lepidlem, šířky parapetu přes 100 do 150 mm</t>
  </si>
  <si>
    <t>87452093</t>
  </si>
  <si>
    <t>https://podminky.urs.cz/item/CS_URS_2023_02/781674112</t>
  </si>
  <si>
    <t>"m.č. 010 - přizdívka shora"   1,04</t>
  </si>
  <si>
    <t>"m.č. 013 - přizdívka shora"   0,885+0,875</t>
  </si>
  <si>
    <t>"m.č. 014 - přízdívka shora"   0,885+0,875</t>
  </si>
  <si>
    <t>142</t>
  </si>
  <si>
    <t>-962053177</t>
  </si>
  <si>
    <t>4,56*0,144 'Přepočtené koeficientem množství</t>
  </si>
  <si>
    <t>143</t>
  </si>
  <si>
    <t>998781101</t>
  </si>
  <si>
    <t>Přesun hmot pro obklady keramické stanovený z hmotnosti přesunovaného materiálu vodorovná dopravní vzdálenost do 50 m v objektech výšky do 6 m</t>
  </si>
  <si>
    <t>199433393</t>
  </si>
  <si>
    <t>https://podminky.urs.cz/item/CS_URS_2023_02/998781101</t>
  </si>
  <si>
    <t>144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</si>
  <si>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</si>
  <si>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</si>
  <si>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-1780069751</t>
  </si>
  <si>
    <t>https://podminky.urs.cz/item/CS_URS_2023_02/998781181</t>
  </si>
  <si>
    <t>783</t>
  </si>
  <si>
    <t>Dokončovací práce - nátěry</t>
  </si>
  <si>
    <t>145</t>
  </si>
  <si>
    <t>783301401</t>
  </si>
  <si>
    <t>Příprava podkladu zámečnických konstrukcí před provedením nátěru ometení</t>
  </si>
  <si>
    <t>1372781089</t>
  </si>
  <si>
    <t>https://podminky.urs.cz/item/CS_URS_2023_02/783301401</t>
  </si>
  <si>
    <t>"plocha ocelové zárubně cca 1,2 m2"   1,2*14</t>
  </si>
  <si>
    <t>146</t>
  </si>
  <si>
    <t>783306805</t>
  </si>
  <si>
    <t>Odstranění nátěrů ze zámečnických konstrukcí opálením s obroušením</t>
  </si>
  <si>
    <t>-264027710</t>
  </si>
  <si>
    <t>https://podminky.urs.cz/item/CS_URS_2023_02/783306805</t>
  </si>
  <si>
    <t>"odstranění nátěrů zárubní nebouraných dveří jednokřídlých"   0,2*9*(2,02+1+2,02)</t>
  </si>
  <si>
    <t>"odstranění nátěrů zárubní nebouraných dveří dvojkřídlých"   0,2*1*(2,02+1,55+2,02)</t>
  </si>
  <si>
    <t>147</t>
  </si>
  <si>
    <t>783317101</t>
  </si>
  <si>
    <t>Krycí nátěr (email) zámečnických konstrukcí jednonásobný syntetický standardní</t>
  </si>
  <si>
    <t>-2090288980</t>
  </si>
  <si>
    <t>https://podminky.urs.cz/item/CS_URS_2023_02/783317101</t>
  </si>
  <si>
    <t>"plocha ocelové zárubně cca 1,2 m2 - nátěr dvojnásobný"   1,2*14*2</t>
  </si>
  <si>
    <t>148</t>
  </si>
  <si>
    <t>783827123</t>
  </si>
  <si>
    <t>Krycí (ochranný ) nátěr omítek jednonásobný hladkých omítek hladkých, zrnitých tenkovrstvých nebo štukových stupně členitosti 1 a 2 silikátový</t>
  </si>
  <si>
    <t>1604635910</t>
  </si>
  <si>
    <t>https://podminky.urs.cz/item/CS_URS_2023_02/783827123</t>
  </si>
  <si>
    <t>149</t>
  </si>
  <si>
    <t>783917161</t>
  </si>
  <si>
    <t>Krycí (uzavírací) nátěr betonových podlah dvojnásobný syntetický</t>
  </si>
  <si>
    <t>2119662117</t>
  </si>
  <si>
    <t>https://podminky.urs.cz/item/CS_URS_2023_02/783917161</t>
  </si>
  <si>
    <t>150</t>
  </si>
  <si>
    <t>784121011</t>
  </si>
  <si>
    <t>Rozmývání podkladu po oškrabání malby v místnostech výšky do 3,80 m</t>
  </si>
  <si>
    <t>-510462046</t>
  </si>
  <si>
    <t>https://podminky.urs.cz/item/CS_URS_2023_02/784121011</t>
  </si>
  <si>
    <t>"dtto p.č. 784 12 1001 - oškrábání malby (SO bourací práce) - ostění"   37,62</t>
  </si>
  <si>
    <t>151</t>
  </si>
  <si>
    <t>784181101</t>
  </si>
  <si>
    <t>Penetrace podkladu jednonásobná základní akrylátová bezbarvá v místnostech výšky do 3,80 m</t>
  </si>
  <si>
    <t>-1514909043</t>
  </si>
  <si>
    <t>https://podminky.urs.cz/item/CS_URS_2023_02/784181101</t>
  </si>
  <si>
    <t>"štuky strop"   392,15</t>
  </si>
  <si>
    <t>"štuky stěny bez KO"   698,494</t>
  </si>
  <si>
    <t>"štuky ostění"   42,454</t>
  </si>
  <si>
    <t>152</t>
  </si>
  <si>
    <t>784221111</t>
  </si>
  <si>
    <t>Malby z malířských směsí otěruvzdorných za sucha dvojnásobné, bílé za sucha otěruvzdorné středně v místnostech výšky do 3,80 m</t>
  </si>
  <si>
    <t>1078731860</t>
  </si>
  <si>
    <t>https://podminky.urs.cz/item/CS_URS_2023_02/784221111</t>
  </si>
  <si>
    <t>SO02 - Zdravotechnika</t>
  </si>
  <si>
    <t>Andrea Junková</t>
  </si>
  <si>
    <t xml:space="preserve">    4 - Vodorovné konstrukce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</si>
  <si>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</si>
  <si>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</si>
  <si>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</si>
  <si>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</si>
  <si>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</si>
  <si>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</si>
  <si>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734 - Ústřední vytápění - armatury</t>
  </si>
  <si>
    <t>HZS - Ostatní - stavební přípomoce</t>
  </si>
  <si>
    <t>132212121</t>
  </si>
  <si>
    <t>Hloubení zapažených rýh šířky do 800 mm v soudržných horninách třídy těžitelnosti I skupiny 3 ručně</t>
  </si>
  <si>
    <t>1312550578</t>
  </si>
  <si>
    <t>"ležatá splaš. kanalizace" 11*0,6*0,8</t>
  </si>
  <si>
    <t>"ležatá tuk. kanalizace"24*0,6*0,6</t>
  </si>
  <si>
    <t>"ležatá tuk. kanalizace"26*0,6*0,65</t>
  </si>
  <si>
    <t>162251102</t>
  </si>
  <si>
    <t>Vodorovné přemístění přes 20 do 50 m výkopku/sypaniny z horniny třídy těžitelnosti I skupiny 1 až 3</t>
  </si>
  <si>
    <t>530944789</t>
  </si>
  <si>
    <t>"ležatá splaš. kanalizace" 11*0,4*0,6</t>
  </si>
  <si>
    <t>"ležatá tuk. kanalizace"24*0,6*0,4</t>
  </si>
  <si>
    <t>"ležatá tuk. kanalizace"26*0,6*0,4</t>
  </si>
  <si>
    <t>167151101</t>
  </si>
  <si>
    <t>Nakládání výkopku z hornin třídy těžitelnosti I skupiny 1 až 3 do 100 m3</t>
  </si>
  <si>
    <t>1739363622</t>
  </si>
  <si>
    <t>14,6*1,8</t>
  </si>
  <si>
    <t>171201221</t>
  </si>
  <si>
    <t>Poplatek za uložení na skládce (skládkovné) zeminy a kamení kód odpadu 17 05 04</t>
  </si>
  <si>
    <t>-852485869</t>
  </si>
  <si>
    <t>171251201</t>
  </si>
  <si>
    <t>Uložení sypaniny na skládky nebo meziskládky</t>
  </si>
  <si>
    <t>-713919173</t>
  </si>
  <si>
    <t>174151101</t>
  </si>
  <si>
    <t>Zásyp jam, šachet rýh nebo kolem objektů sypaninou se zhutněním</t>
  </si>
  <si>
    <t>1738848067</t>
  </si>
  <si>
    <t>24,06-14,64</t>
  </si>
  <si>
    <t>Vodorovné konstrukce</t>
  </si>
  <si>
    <t>451573111</t>
  </si>
  <si>
    <t>Lože pod potrubí otevřený výkop ze štěrkopísku</t>
  </si>
  <si>
    <t>416192307</t>
  </si>
  <si>
    <t>"ležatá splaš. kanalizace"11*0,6*0,4</t>
  </si>
  <si>
    <t>"ležatá splaš. kanalizace"26*0,6*0,4</t>
  </si>
  <si>
    <t>721</t>
  </si>
  <si>
    <t>Zdravotechnika - vnitřní kanalizace</t>
  </si>
  <si>
    <t>721140802</t>
  </si>
  <si>
    <t>Demontáž potrubí litinové DN do 100</t>
  </si>
  <si>
    <t>-1216763773</t>
  </si>
  <si>
    <t>721140903</t>
  </si>
  <si>
    <t>Potrubí litinové vsazení odbočky DN 75</t>
  </si>
  <si>
    <t>195923497</t>
  </si>
  <si>
    <t>721140905</t>
  </si>
  <si>
    <t>Potrubí litinové vsazení odbočky DN 100</t>
  </si>
  <si>
    <t>-798866339</t>
  </si>
  <si>
    <t>721140906</t>
  </si>
  <si>
    <t>Potrubí litinové vsazení odbočky DN 125</t>
  </si>
  <si>
    <t>1624577221</t>
  </si>
  <si>
    <t>721140913</t>
  </si>
  <si>
    <t>Potrubí litinové propojení potrubí DN 75</t>
  </si>
  <si>
    <t>-1937257786</t>
  </si>
  <si>
    <t>721140915</t>
  </si>
  <si>
    <t>Potrubí litinové propojení potrubí DN 100</t>
  </si>
  <si>
    <t>-1860234851</t>
  </si>
  <si>
    <t>721140916</t>
  </si>
  <si>
    <t>Potrubí litinové propojení potrubí DN 125</t>
  </si>
  <si>
    <t>-1369431050</t>
  </si>
  <si>
    <t>721171803</t>
  </si>
  <si>
    <t>Demontáž potrubí z PVC D do 75</t>
  </si>
  <si>
    <t>1812304162</t>
  </si>
  <si>
    <t>721173401</t>
  </si>
  <si>
    <t>Potrubí z trub PVC SN4 svodné (ležaté) DN 110</t>
  </si>
  <si>
    <t>-85003929</t>
  </si>
  <si>
    <t>https://podminky.urs.cz/item/CS_URS_2023_02/721173401</t>
  </si>
  <si>
    <t>721173402</t>
  </si>
  <si>
    <t>Potrubí z trub PVC SN4 svodné (ležaté) DN 125</t>
  </si>
  <si>
    <t>-2032299704</t>
  </si>
  <si>
    <t>https://podminky.urs.cz/item/CS_URS_2023_02/721173402</t>
  </si>
  <si>
    <t>721174005.R</t>
  </si>
  <si>
    <t>Potrubí kanalizační svodné odolné do 90C KG2000 DN 110</t>
  </si>
  <si>
    <t>1074734208</t>
  </si>
  <si>
    <t>721174006.R</t>
  </si>
  <si>
    <t>Potrubí kanalizační svodné odolné do 90C KG 2000 DN 125</t>
  </si>
  <si>
    <t>-1964558960</t>
  </si>
  <si>
    <t>721174007.R</t>
  </si>
  <si>
    <t>Potrubí kanalizační svodné odolné do 90C KG2000 DN 160</t>
  </si>
  <si>
    <t>448400824</t>
  </si>
  <si>
    <t>721174024</t>
  </si>
  <si>
    <t>Potrubí z trub polypropylenových odpadní (svislé) DN 75</t>
  </si>
  <si>
    <t>1539876589</t>
  </si>
  <si>
    <t>https://podminky.urs.cz/item/CS_URS_2023_02/721174024</t>
  </si>
  <si>
    <t>721174025</t>
  </si>
  <si>
    <t>Potrubí z trub polypropylenových odpadní (svislé) DN 110</t>
  </si>
  <si>
    <t>-102841839</t>
  </si>
  <si>
    <t>https://podminky.urs.cz/item/CS_URS_2023_02/721174025</t>
  </si>
  <si>
    <t>721174042</t>
  </si>
  <si>
    <t>Potrubí z trub polypropylenových připojovací DN 40</t>
  </si>
  <si>
    <t>78113559</t>
  </si>
  <si>
    <t>https://podminky.urs.cz/item/CS_URS_2023_02/721174042</t>
  </si>
  <si>
    <t>721174043</t>
  </si>
  <si>
    <t>Potrubí z trub polypropylenových připojovací DN 50</t>
  </si>
  <si>
    <t>-552578027</t>
  </si>
  <si>
    <t>https://podminky.urs.cz/item/CS_URS_2023_02/721174043</t>
  </si>
  <si>
    <t>721175202</t>
  </si>
  <si>
    <t>Potrubí kanalizační z PP připojovací odhlučněné třívrstvé DN 40</t>
  </si>
  <si>
    <t>2000310576</t>
  </si>
  <si>
    <t>721175203</t>
  </si>
  <si>
    <t>Potrubí kanalizační z PP připojovací odhlučněné třívrstvé DN 50</t>
  </si>
  <si>
    <t>-96539836</t>
  </si>
  <si>
    <t>721175204</t>
  </si>
  <si>
    <t>Potrubí kanalizační z PP připojovací odhlučněné třívrstvé DN 75</t>
  </si>
  <si>
    <t>1411322899</t>
  </si>
  <si>
    <t>721175205</t>
  </si>
  <si>
    <t>Potrubí kanalizační z PP připojovací odhlučněné třívrstvé DN 110</t>
  </si>
  <si>
    <t>-393034974</t>
  </si>
  <si>
    <t>721194104</t>
  </si>
  <si>
    <t>Vyvedení a upevnění odpadních výpustek DN 40</t>
  </si>
  <si>
    <t>-1124966993</t>
  </si>
  <si>
    <t>721194105</t>
  </si>
  <si>
    <t>Vyvedení a upevnění odpadních výpustek DN 50</t>
  </si>
  <si>
    <t>1768382783</t>
  </si>
  <si>
    <t>721194109</t>
  </si>
  <si>
    <t>Vyvedení a upevnění odpadních výpustek DN 110</t>
  </si>
  <si>
    <t>-1501708899</t>
  </si>
  <si>
    <t>721211502.R</t>
  </si>
  <si>
    <t>Nerezová podlahová vpust 300x300mm s vodorovným odtokem DN 110, nerez AISI 304, s krycím roštem pro bodovou vpust 300x300mm</t>
  </si>
  <si>
    <t>-1678454233</t>
  </si>
  <si>
    <t>721229111</t>
  </si>
  <si>
    <t>Montáž zápachové uzávěrky pro pračku a myčku do DN 50 ostatní typ</t>
  </si>
  <si>
    <t>-1531248835</t>
  </si>
  <si>
    <t>55161835</t>
  </si>
  <si>
    <t>uzávěrka zápachová pro pisoáry DN 32</t>
  </si>
  <si>
    <t>-1570770287</t>
  </si>
  <si>
    <t>721273153</t>
  </si>
  <si>
    <t>Hlavice ventilační polypropylen PP DN 110</t>
  </si>
  <si>
    <t>977965952</t>
  </si>
  <si>
    <t>721290111</t>
  </si>
  <si>
    <t>Zkouška těsnosti potrubí kanalizace vodou DN do 125</t>
  </si>
  <si>
    <t>443039492</t>
  </si>
  <si>
    <t>721290112</t>
  </si>
  <si>
    <t>Zkouška těsnosti potrubí kanalizace vodou DN 150/DN 200</t>
  </si>
  <si>
    <t>533909126</t>
  </si>
  <si>
    <t>998721102</t>
  </si>
  <si>
    <t>Přesun hmot tonážní pro vnitřní kanalizace v objektech v přes 6 do 12 m</t>
  </si>
  <si>
    <t>943350469</t>
  </si>
  <si>
    <t>722</t>
  </si>
  <si>
    <t>Zdravotechnika - vnitřní vodovod</t>
  </si>
  <si>
    <t>722130801</t>
  </si>
  <si>
    <t>Demontáž potrubí ocelové pozinkované závitové DN do 25</t>
  </si>
  <si>
    <t>693602771</t>
  </si>
  <si>
    <t>722130913-r</t>
  </si>
  <si>
    <t>Potrubí pozinkované závitové přeřezání ocelové trubky DN do 25, včetně zaslepení potrubí</t>
  </si>
  <si>
    <t>-241122896</t>
  </si>
  <si>
    <t>722170804</t>
  </si>
  <si>
    <t>Demontáž rozvodů vody z plastů D přes 25 do 50</t>
  </si>
  <si>
    <t>2029637232</t>
  </si>
  <si>
    <t>722171933</t>
  </si>
  <si>
    <t>Potrubí plastové výměna trub nebo tvarovek D přes 20 do 25 mm</t>
  </si>
  <si>
    <t>-693605475</t>
  </si>
  <si>
    <t>28654074</t>
  </si>
  <si>
    <t>T-kus jednoznačný PPR D 25mm</t>
  </si>
  <si>
    <t>1027657729</t>
  </si>
  <si>
    <t>28654102</t>
  </si>
  <si>
    <t>T-kus redukovaný PPR D 25x20x25mm</t>
  </si>
  <si>
    <t>-1759138152</t>
  </si>
  <si>
    <t>722171935</t>
  </si>
  <si>
    <t>Potrubí plastové výměna trub nebo tvarovek D přes 32 do 40 mm</t>
  </si>
  <si>
    <t>1120542046</t>
  </si>
  <si>
    <t>28654078</t>
  </si>
  <si>
    <t>T-kus jednoznačný PPR D 40mm</t>
  </si>
  <si>
    <t>178935768</t>
  </si>
  <si>
    <t>722173914</t>
  </si>
  <si>
    <t>Potrubí plastové spoje svar polyfuze D přes 25 do 32 mm</t>
  </si>
  <si>
    <t>-2132362654</t>
  </si>
  <si>
    <t>722175002</t>
  </si>
  <si>
    <t>Potrubí z plastových trubek z polypropylenu PP-RCT svařovaných polyfúzně D 20 x 2,8</t>
  </si>
  <si>
    <t>-969335702</t>
  </si>
  <si>
    <t>https://podminky.urs.cz/item/CS_URS_2023_02/722175002</t>
  </si>
  <si>
    <t>722175003</t>
  </si>
  <si>
    <t>Potrubí z plastových trubek z polypropylenu PP-RCT svařovaných polyfúzně D 25 x 3,5</t>
  </si>
  <si>
    <t>-1060722081</t>
  </si>
  <si>
    <t>https://podminky.urs.cz/item/CS_URS_2023_02/722175003</t>
  </si>
  <si>
    <t>722175004</t>
  </si>
  <si>
    <t>Potrubí z plastových trubek z polypropylenu PP-RCT svařovaných polyfúzně D 32 x 4,4</t>
  </si>
  <si>
    <t>831850914</t>
  </si>
  <si>
    <t>https://podminky.urs.cz/item/CS_URS_2023_02/722175004</t>
  </si>
  <si>
    <t>722175005</t>
  </si>
  <si>
    <t>Potrubí z plastových trubek z polypropylenu PP-RCT svařovaných polyfúzně D 40 x 5,5</t>
  </si>
  <si>
    <t>1601311535</t>
  </si>
  <si>
    <t>https://podminky.urs.cz/item/CS_URS_2023_02/722175005</t>
  </si>
  <si>
    <t>722181221</t>
  </si>
  <si>
    <t>Ochrana vodovodního potrubí přilepenými termoizolačními trubicemi z PE tl přes 6 do 9 mm DN do 22 mm</t>
  </si>
  <si>
    <t>917970186</t>
  </si>
  <si>
    <t>722181222</t>
  </si>
  <si>
    <t>Ochrana vodovodního potrubí přilepenými termoizolačními trubicemi z PE tl přes 6 do 9 mm DN přes 22 do 45 mm</t>
  </si>
  <si>
    <t>1527977183</t>
  </si>
  <si>
    <t>722181251</t>
  </si>
  <si>
    <t>Ochrana vodovodního potrubí přilepenými termoizolačními trubicemi z PE tl přes 20 do 25 mm DN do 22 mm</t>
  </si>
  <si>
    <t>130250210</t>
  </si>
  <si>
    <t>722181252</t>
  </si>
  <si>
    <t>Ochrana vodovodního potrubí přilepenými termoizolačními trubicemi z PE tl přes 20 do 25 mm DN přes 22 do 45 mm</t>
  </si>
  <si>
    <t>-2118643922</t>
  </si>
  <si>
    <t>722182017-r</t>
  </si>
  <si>
    <t>Podpůrný žlab pro potrubí š.300mm, vč. závěsů</t>
  </si>
  <si>
    <t>1719881526</t>
  </si>
  <si>
    <t>722190401</t>
  </si>
  <si>
    <t>Vyvedení a upevnění výpustku DN do 25</t>
  </si>
  <si>
    <t>-1930281407</t>
  </si>
  <si>
    <t>722220111</t>
  </si>
  <si>
    <t>Nástěnka pro výtokový ventil G 1/2" s jedním závitem</t>
  </si>
  <si>
    <t>149446499</t>
  </si>
  <si>
    <t>722220112</t>
  </si>
  <si>
    <t>Nástěnka pro výtokový ventil G 3/4" s jedním závitem</t>
  </si>
  <si>
    <t>-243588403</t>
  </si>
  <si>
    <t>722220121</t>
  </si>
  <si>
    <t>Nástěnka pro baterii G 1/2" s jedním závitem</t>
  </si>
  <si>
    <t>pár</t>
  </si>
  <si>
    <t>-1885576664</t>
  </si>
  <si>
    <t>722220861</t>
  </si>
  <si>
    <t>Demontáž armatur závitových se dvěma závity G do 3/4</t>
  </si>
  <si>
    <t>-566064126</t>
  </si>
  <si>
    <t>722232062</t>
  </si>
  <si>
    <t>Kohout kulový přímý G 3/4" PN 42 do 185°C vnitřní závit s vypouštěním</t>
  </si>
  <si>
    <t>1505290719</t>
  </si>
  <si>
    <t>722232063</t>
  </si>
  <si>
    <t>Kohout kulový přímý G 1" PN 42 do 185°C vnitřní závit s vypouštěním</t>
  </si>
  <si>
    <t>-1795083581</t>
  </si>
  <si>
    <t>722232122</t>
  </si>
  <si>
    <t>Kohout kulový přímý G 1/2" PN 42 do 185°C plnoprůtokový vnitřní závit</t>
  </si>
  <si>
    <t>1962294645</t>
  </si>
  <si>
    <t>722232123</t>
  </si>
  <si>
    <t>Kohout kulový přímý G 3/4" PN 42 do 185°C plnoprůtokový vnitřní závit</t>
  </si>
  <si>
    <t>-984045046</t>
  </si>
  <si>
    <t>722232125</t>
  </si>
  <si>
    <t>Kohout kulový přímý G 5/4" PN 42 do 185°C plnoprůtokový vnitřní závit</t>
  </si>
  <si>
    <t>-475623271</t>
  </si>
  <si>
    <t>722290226</t>
  </si>
  <si>
    <t>Zkouška těsnosti vodovodního potrubí závitového DN do 50</t>
  </si>
  <si>
    <t>-1005707353</t>
  </si>
  <si>
    <t>998722202</t>
  </si>
  <si>
    <t>Přesun hmot procentní pro vnitřní vodovod v objektech v přes 6 do 12 m</t>
  </si>
  <si>
    <t>%</t>
  </si>
  <si>
    <t>-2140309895</t>
  </si>
  <si>
    <t>723</t>
  </si>
  <si>
    <t>Zdravotechnika - vnitřní plynovod</t>
  </si>
  <si>
    <t>723120804</t>
  </si>
  <si>
    <t>Demontáž potrubí ocelové závitové svařované DN do 25</t>
  </si>
  <si>
    <t>97572137</t>
  </si>
  <si>
    <t>723120805</t>
  </si>
  <si>
    <t>Demontáž potrubí ocelové závitové svařované DN od 25 do 50</t>
  </si>
  <si>
    <t>-213129685</t>
  </si>
  <si>
    <t>998723202</t>
  </si>
  <si>
    <t>Přesun hmot procentní pro vnitřní plynovod v objektech v přes 6 do 12 m</t>
  </si>
  <si>
    <t>1665467131</t>
  </si>
  <si>
    <t>725</t>
  </si>
  <si>
    <t>Zdravotechnika - zařizovací předměty</t>
  </si>
  <si>
    <t>725110811</t>
  </si>
  <si>
    <t>Demontáž klozetů splachovací s nádrží</t>
  </si>
  <si>
    <t>soubor</t>
  </si>
  <si>
    <t>-249383686</t>
  </si>
  <si>
    <t>725111132</t>
  </si>
  <si>
    <t>Splachovač nádržkový plastový nízkopoložený nebo vysokopoložený-VL</t>
  </si>
  <si>
    <t>-576739953</t>
  </si>
  <si>
    <t>725112022</t>
  </si>
  <si>
    <t>Klozet keramický závěsný na nosné stěny s hlubokým splachováním odpad vodorovný-K</t>
  </si>
  <si>
    <t>515688199</t>
  </si>
  <si>
    <t>725121527</t>
  </si>
  <si>
    <t>Pisoárový záchodek automatický s integrovaným napájecím zdrojem- P</t>
  </si>
  <si>
    <t>100115151</t>
  </si>
  <si>
    <t>725210821</t>
  </si>
  <si>
    <t>Demontáž umyvadel bez výtokových armatur</t>
  </si>
  <si>
    <t>-859900591</t>
  </si>
  <si>
    <t>725211616</t>
  </si>
  <si>
    <t>Umyvadlo keramické bílé šířky 550 mm s krytem na sifon připevněné na stěnu šrouby-U</t>
  </si>
  <si>
    <t>-966086998</t>
  </si>
  <si>
    <t>725211703</t>
  </si>
  <si>
    <t>Umývátko keramické bílé stěnové šířky 450 mm připevněné na stěnu šrouby-UM</t>
  </si>
  <si>
    <t>514623409</t>
  </si>
  <si>
    <t>725240812</t>
  </si>
  <si>
    <t>Demontáž vaniček sprchových bez výtokových armatur</t>
  </si>
  <si>
    <t>538416347</t>
  </si>
  <si>
    <t>725291511</t>
  </si>
  <si>
    <t>Doplňky zařízení koupelen a záchodů plastové dávkovač tekutého mýdla na 350 ml</t>
  </si>
  <si>
    <t>1886858822</t>
  </si>
  <si>
    <t>725291621</t>
  </si>
  <si>
    <t>Doplňky zařízení koupelen a záchodů nerezové zásobník toaletních papírů</t>
  </si>
  <si>
    <t>-1240201103</t>
  </si>
  <si>
    <t>725291631</t>
  </si>
  <si>
    <t>Doplňky zařízení koupelen a záchodů nerezové zásobník papírových ručníků</t>
  </si>
  <si>
    <t>-329291498</t>
  </si>
  <si>
    <t>725310821</t>
  </si>
  <si>
    <t>Demontáž dřez jednoduchý na ocelové konzole bez výtokových armatur</t>
  </si>
  <si>
    <t>54908439</t>
  </si>
  <si>
    <t>725320828</t>
  </si>
  <si>
    <t>Demontáž dřez dvojitý velkokuchyně bez výtokových armatur</t>
  </si>
  <si>
    <t>1336077836</t>
  </si>
  <si>
    <t>725330820</t>
  </si>
  <si>
    <t>Demontáž výlevka diturvitová</t>
  </si>
  <si>
    <t>-1938750773</t>
  </si>
  <si>
    <t>725331111</t>
  </si>
  <si>
    <t>Výlevka bez výtokových armatur keramická se sklopnou plastovou mřížkou 500 mm- VL</t>
  </si>
  <si>
    <t>-1292559007</t>
  </si>
  <si>
    <t>725813111</t>
  </si>
  <si>
    <t>Ventil rohový včetně připojovací trubičky nebo flexi hadičky G 1/2"</t>
  </si>
  <si>
    <t>1388059363</t>
  </si>
  <si>
    <t>725820801</t>
  </si>
  <si>
    <t>Demontáž baterie nástěnné do G 3 / 4</t>
  </si>
  <si>
    <t>-2008312767</t>
  </si>
  <si>
    <t>725821312</t>
  </si>
  <si>
    <t>Baterie dřezová nástěnná páková s otáčivým plochým ústím a délkou ramínka 300 mm - VL</t>
  </si>
  <si>
    <t>-142377069</t>
  </si>
  <si>
    <t>725822611</t>
  </si>
  <si>
    <t>Baterie umyvadlová stojánková páková bez výpusti s ramínkem 14,3cm -U, UM</t>
  </si>
  <si>
    <t>-1029594486</t>
  </si>
  <si>
    <t>725840850</t>
  </si>
  <si>
    <t>Demontáž baterie sprch diferenciální do G 3/4x1</t>
  </si>
  <si>
    <t>-790002232</t>
  </si>
  <si>
    <t>725980123</t>
  </si>
  <si>
    <t>Dvířka 30/30</t>
  </si>
  <si>
    <t>231401184</t>
  </si>
  <si>
    <t>998725202</t>
  </si>
  <si>
    <t>Přesun hmot procentní pro zařizovací předměty v objektech v přes 6 do 12 m</t>
  </si>
  <si>
    <t>102165697</t>
  </si>
  <si>
    <t>726</t>
  </si>
  <si>
    <t>Zdravotechnika - předstěnové instalace</t>
  </si>
  <si>
    <t>726111021</t>
  </si>
  <si>
    <t>Instalační předstěna pro pisoáry s nastavitelnou hl 80 až 120 mm do masivní zděné kce</t>
  </si>
  <si>
    <t>-64756522</t>
  </si>
  <si>
    <t>726111031</t>
  </si>
  <si>
    <t>Instalační předstěna pro klozet s ovládáním zepředu v 1080 mm závěsný do masivní zděné kce</t>
  </si>
  <si>
    <t>1143574118</t>
  </si>
  <si>
    <t>726191001</t>
  </si>
  <si>
    <t>Zvukoizolační souprava pro klozet a bidet</t>
  </si>
  <si>
    <t>-1348131794</t>
  </si>
  <si>
    <t>726191002</t>
  </si>
  <si>
    <t>Souprava pro předstěnovou montáž</t>
  </si>
  <si>
    <t>616048157</t>
  </si>
  <si>
    <t>998726212</t>
  </si>
  <si>
    <t>Přesun hmot procentní pro instalační prefabrikáty v objektech v přes 6 do 12 m</t>
  </si>
  <si>
    <t>1851516844</t>
  </si>
  <si>
    <t>727</t>
  </si>
  <si>
    <t>Zdravotechnika - požární ochrana</t>
  </si>
  <si>
    <t>727223127</t>
  </si>
  <si>
    <t>Protipožární manžeta prostupu plastového potrubí bez izolace D 110 mm stropem tl 150 mm požární odolnost EI 90-120</t>
  </si>
  <si>
    <t>-1288461860</t>
  </si>
  <si>
    <t>734</t>
  </si>
  <si>
    <t>Ústřední vytápění - armatury</t>
  </si>
  <si>
    <t>734220101</t>
  </si>
  <si>
    <t>Ventil závitový regulační přímý G 3/4 PN 20 do 100°C vyvažovací s vypouštěním</t>
  </si>
  <si>
    <t>256643247</t>
  </si>
  <si>
    <t>998734203</t>
  </si>
  <si>
    <t>Přesun hmot procentní pro armatury v objektech v přes 12 do 24 m</t>
  </si>
  <si>
    <t>66855500</t>
  </si>
  <si>
    <t>HZS</t>
  </si>
  <si>
    <t>Ostatní - stavební přípomoce</t>
  </si>
  <si>
    <t>RS01</t>
  </si>
  <si>
    <t>Stavební přípomoce - drážky pro vodovod a kanalizaci ve zdech a v podlaze, vč. hrubého začištění, průrazy skrz stěny a stropy vč. hrubého začištění</t>
  </si>
  <si>
    <t>soub</t>
  </si>
  <si>
    <t>262144</t>
  </si>
  <si>
    <t>-874675113</t>
  </si>
  <si>
    <t>SO03 - Tuková kanalizace</t>
  </si>
  <si>
    <t xml:space="preserve">    8 - Trubní vedení</t>
  </si>
  <si>
    <t>115101201</t>
  </si>
  <si>
    <t>Čerpání vody na dopravní výšku do 10 m průměrný přítok do 500 l/min</t>
  </si>
  <si>
    <t>hod</t>
  </si>
  <si>
    <t>-1462171074</t>
  </si>
  <si>
    <t>119003131</t>
  </si>
  <si>
    <t>Výstražná páska pro zabezpečení výkopu zřízení</t>
  </si>
  <si>
    <t>650503703</t>
  </si>
  <si>
    <t>119003132</t>
  </si>
  <si>
    <t>Výstražná páska pro zabezpečení výkopu odstranění</t>
  </si>
  <si>
    <t>-227685275</t>
  </si>
  <si>
    <t>119003217</t>
  </si>
  <si>
    <t>Mobilní plotová zábrana vyplněná dráty výšky do 1,5 m pro zabezpečení výkopu zřízení</t>
  </si>
  <si>
    <t>-1676150310</t>
  </si>
  <si>
    <t>119003218</t>
  </si>
  <si>
    <t>Mobilní plotová zábrana vyplněná dráty výšky do 1,5 m pro zabezpečení výkopu odstranění</t>
  </si>
  <si>
    <t>-1177003664</t>
  </si>
  <si>
    <t>119004111</t>
  </si>
  <si>
    <t>Bezpečný vstup nebo výstup z výkopu pomocí žebříku zřízení</t>
  </si>
  <si>
    <t>-560340705</t>
  </si>
  <si>
    <t>"vstup do jam"2,95 + 2,66</t>
  </si>
  <si>
    <t>119004112</t>
  </si>
  <si>
    <t>Bezpečný vstup nebo výstup z výkopu pomocí žebříku odstranění</t>
  </si>
  <si>
    <t>1331845921</t>
  </si>
  <si>
    <t>131351202</t>
  </si>
  <si>
    <t>Hloubení jam zapažených v hornině třídy těžitelnosti II skupiny 4 objem do 50 m3 strojně</t>
  </si>
  <si>
    <t>1195835417</t>
  </si>
  <si>
    <t>"lapák tuků"2,3*2,3*3</t>
  </si>
  <si>
    <t>"kanal.šachta"2*2*2,7</t>
  </si>
  <si>
    <t>132354102</t>
  </si>
  <si>
    <t>Hloubení rýh zapažených š do 800 mm v hornině třídy těžitelnosti II skupiny 4 objem do 50 m3 strojně</t>
  </si>
  <si>
    <t>-192789114</t>
  </si>
  <si>
    <t>"tuková kanalizace"12*1,1*2,12</t>
  </si>
  <si>
    <t>151101102</t>
  </si>
  <si>
    <t>Zřízení příložného pažení a rozepření stěn rýh hl přes 2 do 4 m</t>
  </si>
  <si>
    <t>1004026648</t>
  </si>
  <si>
    <t>"tuková kanalizace"2*12*2,12</t>
  </si>
  <si>
    <t>"jáma pro lapák tuků"(2,3*4)*3</t>
  </si>
  <si>
    <t>"jáma kanal. šachta"(2*4)*2,7</t>
  </si>
  <si>
    <t>151101112</t>
  </si>
  <si>
    <t>Odstranění příložného pažení a rozepření stěn rýh hl přes 2 do 4 m</t>
  </si>
  <si>
    <t>-1335310060</t>
  </si>
  <si>
    <t>162251122</t>
  </si>
  <si>
    <t>Vodorovné přemístění přes 20 do 50 m výkopku/sypaniny z horniny třídy těžitelnosti II skupiny 4 a 5</t>
  </si>
  <si>
    <t>2127912769</t>
  </si>
  <si>
    <t>6,38+5,355+2,56</t>
  </si>
  <si>
    <t>167151102</t>
  </si>
  <si>
    <t>Nakládání výkopku z hornin třídy těžitelnosti II skupiny 4 a 5 do 100 m3</t>
  </si>
  <si>
    <t>251410972</t>
  </si>
  <si>
    <t>1431294927</t>
  </si>
  <si>
    <t>14,295*1,8</t>
  </si>
  <si>
    <t>-1541869081</t>
  </si>
  <si>
    <t>1980081206</t>
  </si>
  <si>
    <t>27,984+26,67-14,295</t>
  </si>
  <si>
    <t>351311122</t>
  </si>
  <si>
    <t>Spodní část stok z betonu prostého se zvýšenými nároky na prostředí C 25/30 tl přes 150 do 300 mm otevřený výkop</t>
  </si>
  <si>
    <t>-1074096738</t>
  </si>
  <si>
    <t>"obetonování lapáku tuků"</t>
  </si>
  <si>
    <t>(3,14*0,92*0,92)*1,28</t>
  </si>
  <si>
    <t>-(3,14*0,76*0,76)*1,28</t>
  </si>
  <si>
    <t>(3,14*0,92*0,92)*0,16</t>
  </si>
  <si>
    <t>-(3,14*0,5*0,5)*0,16</t>
  </si>
  <si>
    <t>386121111</t>
  </si>
  <si>
    <t>Montáž lapáku tuků</t>
  </si>
  <si>
    <t>515746091</t>
  </si>
  <si>
    <t>59432161</t>
  </si>
  <si>
    <t>Lapák tuku dvouplášťový, plastový, určený pro osazení pod hladinu spodní vody</t>
  </si>
  <si>
    <t>-1827699266</t>
  </si>
  <si>
    <t>386121555</t>
  </si>
  <si>
    <t>Doprava lapáku tuků na míst stavby a skládání z dopravního prostředku</t>
  </si>
  <si>
    <t>1693295782</t>
  </si>
  <si>
    <t>-948878992</t>
  </si>
  <si>
    <t>"tuková kanalizace"12*1,1*0,5-12*(3,14*0,075*0,075)</t>
  </si>
  <si>
    <t>452368113</t>
  </si>
  <si>
    <t>Výztuž podkladních desek nebo bloků nebo pražců otevřený výkop z betonářské oceli 10 505</t>
  </si>
  <si>
    <t>-1891706138</t>
  </si>
  <si>
    <t>"odhad"0,08</t>
  </si>
  <si>
    <t>Trubní vedení</t>
  </si>
  <si>
    <t>871315231</t>
  </si>
  <si>
    <t>Kanalizační potrubí z tvrdého PVC jednovrstvé DN 150 KG2000, potrubí odolné do 90C</t>
  </si>
  <si>
    <t>1018119938</t>
  </si>
  <si>
    <t>892312121</t>
  </si>
  <si>
    <t>Tlaková zkouška vzduchem potrubí DN 150 těsnícím vakem ucpávkovým</t>
  </si>
  <si>
    <t>úsek</t>
  </si>
  <si>
    <t>1308667445</t>
  </si>
  <si>
    <t>892372111</t>
  </si>
  <si>
    <t>Zabezpečení konců potrubí DN do 300 při tlakových zkouškách vodou</t>
  </si>
  <si>
    <t>-2039515467</t>
  </si>
  <si>
    <t>894211888</t>
  </si>
  <si>
    <t>Šachty kanalizační kruhové z prefabrikovaných dílců DN1000</t>
  </si>
  <si>
    <t>481316175</t>
  </si>
  <si>
    <t>"D+M šachta nad lapákem tuků"</t>
  </si>
  <si>
    <t>"kompletní provedení, mimo poklopu, ten je oceněn zvlášť"</t>
  </si>
  <si>
    <t>894411121</t>
  </si>
  <si>
    <t>Zřízení šachet kanalizačních z betonových dílců na potrubí DN přes 200 do 300 dno beton tř. C 25/30</t>
  </si>
  <si>
    <t>-1413031798</t>
  </si>
  <si>
    <t>59224350r</t>
  </si>
  <si>
    <t>dno betonové šachty kanalizční TBZ-Q.PERF300/850</t>
  </si>
  <si>
    <t>1234932756</t>
  </si>
  <si>
    <t>59224420</t>
  </si>
  <si>
    <t>skruž betonové šachty DN 1000 kanalizační 100x100x10cm, stupadla poplastovaná</t>
  </si>
  <si>
    <t>-526063553</t>
  </si>
  <si>
    <t>59224414</t>
  </si>
  <si>
    <t>konus betonové šachty DN 1000 kanalizační 100x62,5x58cm tl stěny 10, stupadla poplastovaná</t>
  </si>
  <si>
    <t>1821369915</t>
  </si>
  <si>
    <t>59224185</t>
  </si>
  <si>
    <t>prstenec šachtový vyrovnávací betonový 625x120x60mm</t>
  </si>
  <si>
    <t>-1775353785</t>
  </si>
  <si>
    <t>RMAT0007</t>
  </si>
  <si>
    <t>Prstenec šachtový  vyrovnávací TBW-Q 60/625/120</t>
  </si>
  <si>
    <t>1923525377</t>
  </si>
  <si>
    <t>59224348</t>
  </si>
  <si>
    <t>těsnění elastomerové pro spojení šachetních dílů DN 1000</t>
  </si>
  <si>
    <t>ks</t>
  </si>
  <si>
    <t>1862896693</t>
  </si>
  <si>
    <t>894811135</t>
  </si>
  <si>
    <t>Revizní šachta z PVC typ přímý, DN 400/160 tlak 12,5 t hl od 1860 do 2230 mm</t>
  </si>
  <si>
    <t>1947633295</t>
  </si>
  <si>
    <t>894812062</t>
  </si>
  <si>
    <t>Revizní a čistící šachta z PP DN 400 poklop litinový s betonovým rámem pro třídu zatížení B125</t>
  </si>
  <si>
    <t>1980747800</t>
  </si>
  <si>
    <t>899103112</t>
  </si>
  <si>
    <t>Osazení poklopů litinových nebo ocelových včetně rámů pro třídu zatížení B125, C250</t>
  </si>
  <si>
    <t>-1068670898</t>
  </si>
  <si>
    <t>28661770</t>
  </si>
  <si>
    <t>poklop šachtový litinový, betonový rám DN 400 pro třídu zatížení B125</t>
  </si>
  <si>
    <t>-785883365</t>
  </si>
  <si>
    <t>899104112</t>
  </si>
  <si>
    <t>Osazení poklopů litinových nebo ocelových včetně rámů pro třídu zatížení D400, E600</t>
  </si>
  <si>
    <t>-256277974</t>
  </si>
  <si>
    <t>55241003</t>
  </si>
  <si>
    <t>poklop kanalizační betonový, litinový rám 160mm, D 400 bez odvětrání</t>
  </si>
  <si>
    <t>500622567</t>
  </si>
  <si>
    <t>998276101</t>
  </si>
  <si>
    <t>Přesun hmot pro trubní vedení z trub z plastických hmot otevřený výkop</t>
  </si>
  <si>
    <t>1409703119</t>
  </si>
  <si>
    <t>SO05 - ÚT</t>
  </si>
  <si>
    <t>T. Vinšálek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</si>
  <si>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</si>
  <si>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</si>
  <si>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</si>
  <si>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</si>
  <si>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</si>
  <si>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</si>
  <si>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ÚT_01</t>
  </si>
  <si>
    <t>Ústřední vytápění - viz samostatná příloha "ÚT - rozpočet"</t>
  </si>
  <si>
    <t>kpl</t>
  </si>
  <si>
    <t>512</t>
  </si>
  <si>
    <t>-120094880</t>
  </si>
  <si>
    <t>ÚT_02</t>
  </si>
  <si>
    <t>Ústřední vytápění - viz samostatná příloha "ÚT - stavební přípomoce, požadavky"</t>
  </si>
  <si>
    <t>-553866611</t>
  </si>
  <si>
    <t>SO06 - VZT</t>
  </si>
  <si>
    <t>Vzduchotechnické zařízení - viz samostatná příloha "VZT - rozpočet"</t>
  </si>
  <si>
    <t>788479152</t>
  </si>
  <si>
    <t>SO07 - Elektroinstalace</t>
  </si>
  <si>
    <t>D10 - Zemní a pomocné stavební práce</t>
  </si>
  <si>
    <t>D4 - 310. Elektroinstalační úložný materiál</t>
  </si>
  <si>
    <t>D5 - 320. Kabely a vodiče</t>
  </si>
  <si>
    <t>D6 - 330. Rozváděče a instalační přístroje</t>
  </si>
  <si>
    <t>D7 - 340. Domovní elektroinstalační materiál</t>
  </si>
  <si>
    <t>D8 - 350. Svítidla a osvětlovací zařízení</t>
  </si>
  <si>
    <t>D9 - Montáže, zkoušky a revize</t>
  </si>
  <si>
    <t>D10</t>
  </si>
  <si>
    <t>Zemní a pomocné stavební práce</t>
  </si>
  <si>
    <t>611325111</t>
  </si>
  <si>
    <t>Vápenocementová jemná omítka rýh ve stropech š do 150 mm</t>
  </si>
  <si>
    <t>-135444445</t>
  </si>
  <si>
    <t>612325112</t>
  </si>
  <si>
    <t>Vápenocement. hladká omítka rýh ve stěnách š přes 150 do 300 mm</t>
  </si>
  <si>
    <t>361197119</t>
  </si>
  <si>
    <t>952902031</t>
  </si>
  <si>
    <t>Čištění budov omytí hladkých podlah</t>
  </si>
  <si>
    <t>1237760434</t>
  </si>
  <si>
    <t>953991111</t>
  </si>
  <si>
    <t>Dodání a osazení hmoždinek profilu 6 až 8 mm do zdiva z cihel</t>
  </si>
  <si>
    <t>1652310884</t>
  </si>
  <si>
    <t>971033141</t>
  </si>
  <si>
    <t>Vybourání otvoru ve zdivu cihelném, D do 60mm na MVC tl. do 300mm</t>
  </si>
  <si>
    <t>-1593269899</t>
  </si>
  <si>
    <t>973031616</t>
  </si>
  <si>
    <t>Vysekání kapes nebo výklenků ve zdivu pro osazení krabic, velikosti 10x10x5cm</t>
  </si>
  <si>
    <t>-1614606631</t>
  </si>
  <si>
    <t>974031122</t>
  </si>
  <si>
    <t>Vysekání rýh ve zdivu cihelném hl do 30 mm š do 70 mm</t>
  </si>
  <si>
    <t>627632383</t>
  </si>
  <si>
    <t>D4</t>
  </si>
  <si>
    <t>310. Elektroinstalační úložný materiál</t>
  </si>
  <si>
    <t>741110022</t>
  </si>
  <si>
    <t>Trubka elektroinstalační, ohebná, PVC, se střední mechanickou odolností 750N, vnější Ø25mm</t>
  </si>
  <si>
    <t>-1347440682</t>
  </si>
  <si>
    <t>741110022.1</t>
  </si>
  <si>
    <t>Trubka elektroinstalační, ohebná, PVC, se střední mechanickou odolností 750N, vnější Ø32mm</t>
  </si>
  <si>
    <t>560020768</t>
  </si>
  <si>
    <t>741110511</t>
  </si>
  <si>
    <t>Lišta vkládací 24x22</t>
  </si>
  <si>
    <t>-578397813</t>
  </si>
  <si>
    <t>741111002</t>
  </si>
  <si>
    <t>Krabice podlahová, 2x6 modulů, kryt nerez, přístroje modul 45</t>
  </si>
  <si>
    <t>-394571330</t>
  </si>
  <si>
    <t>741112003</t>
  </si>
  <si>
    <t>Krabice odbočná s průchodkami 95x95mm, hloubka 50mm, IP54</t>
  </si>
  <si>
    <t>1862618846</t>
  </si>
  <si>
    <t>741112022</t>
  </si>
  <si>
    <t>Krabice odbočná s víčkem 150x150mm, hloubka 80mm pro ekvipotenciální přípojnici</t>
  </si>
  <si>
    <t>-3512977</t>
  </si>
  <si>
    <t>741112061</t>
  </si>
  <si>
    <t>Přístrojová krabice, pro přístroje s roztečí 71mm, čtvercový tvar</t>
  </si>
  <si>
    <t>674184687</t>
  </si>
  <si>
    <t>741910414</t>
  </si>
  <si>
    <t>Kabelový žlab neděrovaný, 60x200, sendzimir, včetně příslušenství</t>
  </si>
  <si>
    <t>1639007582</t>
  </si>
  <si>
    <t>D5</t>
  </si>
  <si>
    <t>320. Kabely a vodiče</t>
  </si>
  <si>
    <t>741 42-0031</t>
  </si>
  <si>
    <t>Zemnící svorka ZSA 16, pro zemnící pásek</t>
  </si>
  <si>
    <t>-40950201</t>
  </si>
  <si>
    <t>741120001</t>
  </si>
  <si>
    <t>Vodič instalační H07V-K 6 zel/žl, pod omítku</t>
  </si>
  <si>
    <t>-1495831620</t>
  </si>
  <si>
    <t>741120003</t>
  </si>
  <si>
    <t>Vodič instalační H07V-K 10 zel/žl, pod omítku</t>
  </si>
  <si>
    <t>824126834</t>
  </si>
  <si>
    <t>741120005</t>
  </si>
  <si>
    <t>1148506182</t>
  </si>
  <si>
    <t>741120501</t>
  </si>
  <si>
    <t>Šňůra pryžová, H05RR-F 3Gx1,5, volně</t>
  </si>
  <si>
    <t>-1447783587</t>
  </si>
  <si>
    <t>741120501.1</t>
  </si>
  <si>
    <t>Šňůra pryžová, H05RR-F 3Gx2,5, volně</t>
  </si>
  <si>
    <t>562147006</t>
  </si>
  <si>
    <t>741120501.2</t>
  </si>
  <si>
    <t>Šňůra pryžová, H05RR-F 5Gx1,5, volně</t>
  </si>
  <si>
    <t>1376785512</t>
  </si>
  <si>
    <t>741120501.3</t>
  </si>
  <si>
    <t>Šňůra pryžová, H05RR-F 5Gx2,5, volně</t>
  </si>
  <si>
    <t>-1553206652</t>
  </si>
  <si>
    <t>741120501.4</t>
  </si>
  <si>
    <t>Šňůra pryžová, H05RR-F 5Gx6, volně</t>
  </si>
  <si>
    <t>264254213</t>
  </si>
  <si>
    <t>741120501.5</t>
  </si>
  <si>
    <t>Šňůra pryžová, H07RN-F 5Gx10, volně</t>
  </si>
  <si>
    <t>1092214040</t>
  </si>
  <si>
    <t>741122011</t>
  </si>
  <si>
    <t>Kabel instalační, izolace PVC, CYKY-O 2x1,5, pod omítku</t>
  </si>
  <si>
    <t>-1589829793</t>
  </si>
  <si>
    <t>741122015</t>
  </si>
  <si>
    <t>Kabel instalační, izolace PVC, CYKY-J 3x1,5, pod omítku</t>
  </si>
  <si>
    <t>425291824</t>
  </si>
  <si>
    <t>741122016</t>
  </si>
  <si>
    <t>Kabel instalační, izolace PVC, CYKY-J 3x2,5, pod omítku</t>
  </si>
  <si>
    <t>1536698752</t>
  </si>
  <si>
    <t>741122021</t>
  </si>
  <si>
    <t>Kabel instalační, izolace PVC, CYKY-J 4x1,5, pod omítku</t>
  </si>
  <si>
    <t>139104149</t>
  </si>
  <si>
    <t>741122031</t>
  </si>
  <si>
    <t>Kabel instalační, izolace PVC, CYKY-J 5x1,5, pod omítku</t>
  </si>
  <si>
    <t>1136027544</t>
  </si>
  <si>
    <t>741122031.1</t>
  </si>
  <si>
    <t>Kabel instalační, izolace PVC, CYKY-J 5x2,5, pod omítku</t>
  </si>
  <si>
    <t>-993267818</t>
  </si>
  <si>
    <t>741122032</t>
  </si>
  <si>
    <t>Kabel instalační, izolace PVC, CYKY-J 5x4, pod omítku</t>
  </si>
  <si>
    <t>927576397</t>
  </si>
  <si>
    <t>741122032.1</t>
  </si>
  <si>
    <t>Kabel instalační, izolace PVC, CYKY-J 5x6, pod omítku</t>
  </si>
  <si>
    <t>-508803332</t>
  </si>
  <si>
    <t>741122033</t>
  </si>
  <si>
    <t>Kabel instalační, izolace PVC, 1-CYKY-J 5x16, pod omítku</t>
  </si>
  <si>
    <t>-1839352773</t>
  </si>
  <si>
    <t>741123317</t>
  </si>
  <si>
    <t>Kabel instalační, izolace PVC, 1-AYKY-J 3x120+70, pevně</t>
  </si>
  <si>
    <t>-1622665651</t>
  </si>
  <si>
    <t>741130001</t>
  </si>
  <si>
    <t>Ukončení vodičů izolovaných s označením a zapojením v rozvaděči, průřezu žíly do 2,5 mm2</t>
  </si>
  <si>
    <t>791181570</t>
  </si>
  <si>
    <t>741130003</t>
  </si>
  <si>
    <t>Ukončení vodičů izolovaných s označením a zapojením v rozvaděči, průřezu žíly do 4 mm2</t>
  </si>
  <si>
    <t>308679430</t>
  </si>
  <si>
    <t>741130004</t>
  </si>
  <si>
    <t>Ukončení vodičů izolovaných s označením a zapojením v rozvaděči, průřezu žíly do 6 mm2</t>
  </si>
  <si>
    <t>1205003179</t>
  </si>
  <si>
    <t>741130006</t>
  </si>
  <si>
    <t>Ukončení vodičů izolovaných s označením a zapojením v rozvaděči, průřezu žíly do 16 mm2</t>
  </si>
  <si>
    <t>1865880652</t>
  </si>
  <si>
    <t>741130007</t>
  </si>
  <si>
    <t>Ukončení vodičů izolovaných s označením a zapojením v rozvaděči, průřezu žíly do 25 mm2</t>
  </si>
  <si>
    <t>-437687171</t>
  </si>
  <si>
    <t>741130014</t>
  </si>
  <si>
    <t>Ukončení vodičů izolovaných s označením a zapojením v rozvaděči, průřezu žíly do 120 mm2</t>
  </si>
  <si>
    <t>-859372821</t>
  </si>
  <si>
    <t>741130144</t>
  </si>
  <si>
    <t>Ukončení šňůr se zapojením 5x0,5 - 4mm2</t>
  </si>
  <si>
    <t>572881791</t>
  </si>
  <si>
    <t>741130145</t>
  </si>
  <si>
    <t>Ukončení šňůr se zapojením 5x6mm2</t>
  </si>
  <si>
    <t>1546431186</t>
  </si>
  <si>
    <t>742121001</t>
  </si>
  <si>
    <t>Kabel sdělovací SYKFY 2x2x0,5</t>
  </si>
  <si>
    <t>478451408</t>
  </si>
  <si>
    <t>Pol1</t>
  </si>
  <si>
    <t>Pásek uzemňovací Cu - 10m, 0,3x15mm</t>
  </si>
  <si>
    <t>-503915494</t>
  </si>
  <si>
    <t>D6</t>
  </si>
  <si>
    <t>330. Rozváděče a instalační přístroje</t>
  </si>
  <si>
    <t>741210201</t>
  </si>
  <si>
    <t>Rozvaděčová skříň, oceloplechová, 1110x1550x150, 400A, včetně krytů, lišt, příslušenství</t>
  </si>
  <si>
    <t>-1323462585</t>
  </si>
  <si>
    <t>741311001</t>
  </si>
  <si>
    <t>Impulzní relé elektronické, 16A/250V, 1 přepínací kontakt</t>
  </si>
  <si>
    <t>976644996</t>
  </si>
  <si>
    <t>741312501</t>
  </si>
  <si>
    <t>Pojistkový odpínač, poj. vložka 10x38, 32A, 3-pól</t>
  </si>
  <si>
    <t>-635586545</t>
  </si>
  <si>
    <t>741312501.1</t>
  </si>
  <si>
    <t>Pojistkový odpínač, poj. vložka 14x51, 63A, 3-pól</t>
  </si>
  <si>
    <t>426047699</t>
  </si>
  <si>
    <t>741320041</t>
  </si>
  <si>
    <t>Válcová pojistka 10x38 gG 25A</t>
  </si>
  <si>
    <t>142442656</t>
  </si>
  <si>
    <t>741320041.1</t>
  </si>
  <si>
    <t>Válcová pojistka 14x51 gG 40A</t>
  </si>
  <si>
    <t>-1620445490</t>
  </si>
  <si>
    <t>741320041.2</t>
  </si>
  <si>
    <t>Válcová pojistka 14x51 gG 63A</t>
  </si>
  <si>
    <t>-1850254847</t>
  </si>
  <si>
    <t>741320101</t>
  </si>
  <si>
    <t>Jistič jednopólový, char. B, 6A, 6kA</t>
  </si>
  <si>
    <t>-2084757954</t>
  </si>
  <si>
    <t>741320101.1</t>
  </si>
  <si>
    <t>Jistič jednopólový, char. B, 10A, 6kA</t>
  </si>
  <si>
    <t>1637492150</t>
  </si>
  <si>
    <t>741320101.2</t>
  </si>
  <si>
    <t>Jistič jednopólový, char. C, 10A, 6kA</t>
  </si>
  <si>
    <t>-1716641610</t>
  </si>
  <si>
    <t>741320101.3</t>
  </si>
  <si>
    <t>Jistič jednopólový, char. B, 16A, 6kA</t>
  </si>
  <si>
    <t>-1919905900</t>
  </si>
  <si>
    <t>741320161</t>
  </si>
  <si>
    <t>Jistič trojpólový, char. B, 6A, 6kA</t>
  </si>
  <si>
    <t>1168351825</t>
  </si>
  <si>
    <t>741320161.1</t>
  </si>
  <si>
    <t>Jistič trojpólový, char. C, 6A, 6kA</t>
  </si>
  <si>
    <t>506244761</t>
  </si>
  <si>
    <t>741320161.2</t>
  </si>
  <si>
    <t>Jistič trojpólový, char. B, 10A, 6kA</t>
  </si>
  <si>
    <t>983775429</t>
  </si>
  <si>
    <t>741320161.3</t>
  </si>
  <si>
    <t>Jistič trojpólový, char. B, 16A, 6kA</t>
  </si>
  <si>
    <t>-2064811473</t>
  </si>
  <si>
    <t>741320161.4</t>
  </si>
  <si>
    <t>Jistič trojpólový, char. C, 16A, 6kA</t>
  </si>
  <si>
    <t>-486618429</t>
  </si>
  <si>
    <t>741320161.5</t>
  </si>
  <si>
    <t>Jistič trojpólový, char. B, 20A, 6kA</t>
  </si>
  <si>
    <t>1932065079</t>
  </si>
  <si>
    <t>741320171</t>
  </si>
  <si>
    <t>Jistič trojpólový, char. B, 25A, 6kA</t>
  </si>
  <si>
    <t>-1520380697</t>
  </si>
  <si>
    <t>741320171.1</t>
  </si>
  <si>
    <t>Jistič trojpólový, char. B, 32A, 6kA</t>
  </si>
  <si>
    <t>568049125</t>
  </si>
  <si>
    <t>741320171.2</t>
  </si>
  <si>
    <t>Jistič trojpólový, char. B, 50A, 6kA</t>
  </si>
  <si>
    <t>-264935851</t>
  </si>
  <si>
    <t>741320202</t>
  </si>
  <si>
    <t>Odpínač kompaktní 250A, trojpólový</t>
  </si>
  <si>
    <t>308656113</t>
  </si>
  <si>
    <t>741321001</t>
  </si>
  <si>
    <t>Proudový chránič 2-pólový, s nadproudovou ochranou, 30mA, 10A, char. C, 10kA, typ A</t>
  </si>
  <si>
    <t>-38310589</t>
  </si>
  <si>
    <t>741321031</t>
  </si>
  <si>
    <t>Proudový chránič 4-pólový, 30mA, 25A, 10kA, typ A</t>
  </si>
  <si>
    <t>-320691269</t>
  </si>
  <si>
    <t>741321041</t>
  </si>
  <si>
    <t>Proudový chránič 4-pólový, 30mA, 40A, 10kA, typ A</t>
  </si>
  <si>
    <t>260599109</t>
  </si>
  <si>
    <t>741322111</t>
  </si>
  <si>
    <t>Svodič přepětí, typ 2, AC 350V, výbojový proud 20kA, TN-S, varistor</t>
  </si>
  <si>
    <t>-199580987</t>
  </si>
  <si>
    <t>D7</t>
  </si>
  <si>
    <t>340. Domovní elektroinstalační materiál</t>
  </si>
  <si>
    <t>741231014</t>
  </si>
  <si>
    <t>Ekvipotenciální svorkovnice 4x 2,5-6, 6x 4-16, 2x 10-95</t>
  </si>
  <si>
    <t>896594111</t>
  </si>
  <si>
    <t>741310001</t>
  </si>
  <si>
    <t>Spínač jednopólový; řazení 1; IP 44; barva bílá; zapuštěná místnost; barva bílá</t>
  </si>
  <si>
    <t>-762806104</t>
  </si>
  <si>
    <t>741310022</t>
  </si>
  <si>
    <t>Přepínač sériový; řazení 5; IP 44; barva bílá; zapuštěná montáž; barva bílá</t>
  </si>
  <si>
    <t>-1003767044</t>
  </si>
  <si>
    <t>741310031</t>
  </si>
  <si>
    <t>Spínač jednopólový; průmyslový; IP44; 16A</t>
  </si>
  <si>
    <t>-738891237</t>
  </si>
  <si>
    <t>741310101</t>
  </si>
  <si>
    <t>Spínač jednopólový; řazení 1; pro vícenásobný rámeček; komplet (přístroj + kryt + rámeček); barva bílá, bezšroubové svorky</t>
  </si>
  <si>
    <t>-1408546244</t>
  </si>
  <si>
    <t>741310112</t>
  </si>
  <si>
    <t>Ovladač zapínací; řazení 1/0; pro vícenásobný rámeček; komplet (přístroj + kryt + rámeček); barva bílá, bezšroubové svorky</t>
  </si>
  <si>
    <t>743831678</t>
  </si>
  <si>
    <t>741310121</t>
  </si>
  <si>
    <t>Přepínač sériový; řazení 5; pro vícenásobný rámeček; komplet (přístroj + kryt + rámeček); barva bílá, bezšroubové svorky</t>
  </si>
  <si>
    <t>1546450867</t>
  </si>
  <si>
    <t>741310122</t>
  </si>
  <si>
    <t>Přepínač střídavý; řazení 6; pro vícenásobný rámeček; komplet (přístroj + kryt + rámeček); barva bílá, bezšroubové svorky</t>
  </si>
  <si>
    <t>52936776</t>
  </si>
  <si>
    <t>741310411</t>
  </si>
  <si>
    <t>Spínač trojpólový; průmyslový; IP65; 16A</t>
  </si>
  <si>
    <t>249214057</t>
  </si>
  <si>
    <t>741310412</t>
  </si>
  <si>
    <t>Spínač trojpólový; průmyslový; IP65; 30A</t>
  </si>
  <si>
    <t>-643999981</t>
  </si>
  <si>
    <t>741310413</t>
  </si>
  <si>
    <t>Spínač trojpólový; průmyslový; IP65; 45A</t>
  </si>
  <si>
    <t>-67381760</t>
  </si>
  <si>
    <t>741310413.1</t>
  </si>
  <si>
    <t>Spínač trojpólový; průmyslový; IP65; 63A</t>
  </si>
  <si>
    <t>830317989</t>
  </si>
  <si>
    <t>741311004</t>
  </si>
  <si>
    <t>Spínač automatický se snímačem pohybu; stropní; oblast zachycení Ø10m při výšce 2,5m; 360°, povrchová montáž; spínací prvek relé</t>
  </si>
  <si>
    <t>-1432886925</t>
  </si>
  <si>
    <t>741311004.1</t>
  </si>
  <si>
    <t>Spínač automatický se snímačem pohybu; stropní; oblast zachycení Ø10m při výšce 2,5m; 360°, povrchová montáž; relé; 2-kanály</t>
  </si>
  <si>
    <t>1173218917</t>
  </si>
  <si>
    <t>741313001</t>
  </si>
  <si>
    <t>Zásuvka jednonásobná s ochraným kolíkem; řazení 2P+PE; pro vícenásobný rámeček; barva bílá; bezšroubové svorky</t>
  </si>
  <si>
    <t>2014962653</t>
  </si>
  <si>
    <t>741313005</t>
  </si>
  <si>
    <t>Zásuvka jednonásobná s ochraným kolíkem; řazení 2P+PE; pro vícenásobný rámeček; barva bílá; bezšr. svorky; ochr. proti přepětí</t>
  </si>
  <si>
    <t>-721597402</t>
  </si>
  <si>
    <t>741313033</t>
  </si>
  <si>
    <t>Zásuvka 45x45 s ochraným kolíkem; řazení 2P+PE; barva bílá</t>
  </si>
  <si>
    <t>97825259</t>
  </si>
  <si>
    <t>741313072</t>
  </si>
  <si>
    <t>Zásuvka jednonásobná s ochraným kolíkem; řazení 2P+PE; IP44; zapuštěná montáž; barva bílá</t>
  </si>
  <si>
    <t>49521877</t>
  </si>
  <si>
    <t>741313072.1</t>
  </si>
  <si>
    <t>Zásuvka jednonásobná s ochraným kolíkem; řazení 2P+PE; IP44; povrchová montáž; barva bílá</t>
  </si>
  <si>
    <t>-1821022434</t>
  </si>
  <si>
    <t>741313151</t>
  </si>
  <si>
    <t>Zásuvka trojpólová průmyslová; řazení 3P+N+PE; 16A, 400V; IP 44</t>
  </si>
  <si>
    <t>-1680175833</t>
  </si>
  <si>
    <t>741314003</t>
  </si>
  <si>
    <t>Svorkovnice pětipólová s krytem, s odlehčovací sponou, komplet (přístroj + rámeček), bílá - kód EL344.001 dle knihy specifikací</t>
  </si>
  <si>
    <t>1524634130</t>
  </si>
  <si>
    <t>D8</t>
  </si>
  <si>
    <t>350. Svítidla a osvětlovací zařízení</t>
  </si>
  <si>
    <t>741370034</t>
  </si>
  <si>
    <t>Nouzové svítidlo "N1" LED, 1W, autonomní baterie, 1h, nástěnná montáž, svítící při výpadku, včetně recykl. Poplatku</t>
  </si>
  <si>
    <t>-1842436038</t>
  </si>
  <si>
    <t>741370034.1</t>
  </si>
  <si>
    <t>Nouzové svítidlo "N2" LED, 1W, autonomní baterie, 1h, stropní montáž, svítící při výpadku, včetně recykl. Poplatku</t>
  </si>
  <si>
    <t>656285576</t>
  </si>
  <si>
    <t>741371102</t>
  </si>
  <si>
    <t>LED svítidlo "O", průmyslové, polyester, 20W, 2750lm, 4000K, IP44, včetně recykl poplatků</t>
  </si>
  <si>
    <t>-324241352</t>
  </si>
  <si>
    <t>741371102.1</t>
  </si>
  <si>
    <t>LED svítidlo "P", průmyslové, polyester, 40W, 5500lm, 4000K, IP44, včetně recykl poplatků</t>
  </si>
  <si>
    <t>-10015443</t>
  </si>
  <si>
    <t>741372021</t>
  </si>
  <si>
    <t>LED svítidlo "A1", přisazené, kruhové, opálový kryt, 13W, 1500lm, 3000K, vyjmutelný svět. zdroj, včetně recykl popl.</t>
  </si>
  <si>
    <t>283870363</t>
  </si>
  <si>
    <t>741372021.1</t>
  </si>
  <si>
    <t>LED svítidlo "A2", přisazené, kruhové, opálový kryt, 18W, 2300lm, 3000K, vyjmutelný svět. zdroj, včetně recykl popl.</t>
  </si>
  <si>
    <t>-616149997</t>
  </si>
  <si>
    <t>741372021.2</t>
  </si>
  <si>
    <t>LED svítidlo "A3", přisazené, kruhové, opálový kryt, 25W, 3000lm, 3000K, vyjmutelný svět. zdroj, včetně recykl popl.</t>
  </si>
  <si>
    <t>-1734758549</t>
  </si>
  <si>
    <t>741372022</t>
  </si>
  <si>
    <t>LED svítidlo "D1", přisazené, opálový kryt, 20W, 2500lm, 3000K, vyjmutelný svět. zdroj, včetně recykl popl.</t>
  </si>
  <si>
    <t>-855616156</t>
  </si>
  <si>
    <t>741372022.1</t>
  </si>
  <si>
    <t>LED svítidlo "D2", přisazené, opálový kryt, 41W, 5000lm, 3000K, vyjmutelný svět. zdroj, včetně recykl popl.</t>
  </si>
  <si>
    <t>-388780090</t>
  </si>
  <si>
    <t>741372022.2</t>
  </si>
  <si>
    <t>LED svítidlo "H", průmyslové, kovové, přisazené, opálový kryt, 54W, 6500lm, 4000K, vyjmutelný svět. zdroj, včetně recykl popl.</t>
  </si>
  <si>
    <t>2125547744</t>
  </si>
  <si>
    <t>D9</t>
  </si>
  <si>
    <t>Montáže, zkoušky a revize</t>
  </si>
  <si>
    <t>741810003</t>
  </si>
  <si>
    <t>Celková prohlídka a vyhotovení revizní zprávy pro objem prací přes 500 do 1000 tis. Kč</t>
  </si>
  <si>
    <t>-673828429</t>
  </si>
  <si>
    <t>741920052</t>
  </si>
  <si>
    <t>Zhotovení ohnivzdorných ucpávek vestěnovém průchodu tl. Přes 150 do 300mm</t>
  </si>
  <si>
    <t>-821100658</t>
  </si>
  <si>
    <t>Pol2</t>
  </si>
  <si>
    <t>Demontáž stávajícího zařízení</t>
  </si>
  <si>
    <t>-1201242579</t>
  </si>
  <si>
    <t>Pol3</t>
  </si>
  <si>
    <t>Odvoz demontovaného zařízení na skládku, včetně skládkovného</t>
  </si>
  <si>
    <t>915514985</t>
  </si>
  <si>
    <t>Pol4</t>
  </si>
  <si>
    <t>Úprava stávajícího zařízení</t>
  </si>
  <si>
    <t>-258944631</t>
  </si>
  <si>
    <t>Pol5</t>
  </si>
  <si>
    <t>Dokumentace skutečného provedení stavby</t>
  </si>
  <si>
    <t>-1848520199</t>
  </si>
  <si>
    <t>Pol6</t>
  </si>
  <si>
    <t>Podružný materiál - 5% z dodávky materiálu</t>
  </si>
  <si>
    <t>360138762</t>
  </si>
  <si>
    <t>SO99 -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</si>
  <si>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</si>
  <si>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</si>
  <si>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</si>
  <si>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</si>
  <si>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</si>
  <si>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VRN1</t>
  </si>
  <si>
    <t>Průzkumné, geodetické a projektové práce</t>
  </si>
  <si>
    <t>012203000</t>
  </si>
  <si>
    <t>Geodetické práce při provádění stavby-zaměření skutečného provedení nové kanalizace</t>
  </si>
  <si>
    <t>…</t>
  </si>
  <si>
    <t>1639954908</t>
  </si>
  <si>
    <t>013254000</t>
  </si>
  <si>
    <t>1024</t>
  </si>
  <si>
    <t>1333343444</t>
  </si>
  <si>
    <t>https://podminky.urs.cz/item/CS_URS_2023_02/013254000</t>
  </si>
  <si>
    <t>VRN3</t>
  </si>
  <si>
    <t>Zařízení staveniště</t>
  </si>
  <si>
    <t>030001000</t>
  </si>
  <si>
    <t>330485642</t>
  </si>
  <si>
    <t>https://podminky.urs.cz/item/CS_URS_2023_02/030001000</t>
  </si>
  <si>
    <t>032503000</t>
  </si>
  <si>
    <t>Náklady na zařízení staveniště- skládky materiálu</t>
  </si>
  <si>
    <t>-1931327039</t>
  </si>
  <si>
    <t>034103000</t>
  </si>
  <si>
    <t>zabezpečení staveniště proti vstupu nepovolaných osob a zabezpečení proti pádu do výkopů</t>
  </si>
  <si>
    <t>-816296673</t>
  </si>
  <si>
    <t>VRN9</t>
  </si>
  <si>
    <t>Ostatní náklady</t>
  </si>
  <si>
    <t>090001000</t>
  </si>
  <si>
    <t>Ostatní náklady- mimostaveništní doprava, konzultační činnost a koordinační činnost</t>
  </si>
  <si>
    <t>1079339702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</si>
</sst>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71033651" TargetMode="External"/><Relationship Id="rId18" Type="http://schemas.openxmlformats.org/officeDocument/2006/relationships/hyperlink" Target="https://podminky.urs.cz/item/CS_URS_2023_02/997013601" TargetMode="External"/><Relationship Id="rId26" Type="http://schemas.openxmlformats.org/officeDocument/2006/relationships/hyperlink" Target="https://podminky.urs.cz/item/CS_URS_2023_02/764002851" TargetMode="External"/><Relationship Id="rId3" Type="http://schemas.openxmlformats.org/officeDocument/2006/relationships/hyperlink" Target="https://podminky.urs.cz/item/CS_URS_2023_02/965042141" TargetMode="External"/><Relationship Id="rId21" Type="http://schemas.openxmlformats.org/officeDocument/2006/relationships/hyperlink" Target="https://podminky.urs.cz/item/CS_URS_2023_02/997013607" TargetMode="External"/><Relationship Id="rId34" Type="http://schemas.openxmlformats.org/officeDocument/2006/relationships/hyperlink" Target="https://podminky.urs.cz/item/CS_URS_2023_02/784121001" TargetMode="External"/><Relationship Id="rId7" Type="http://schemas.openxmlformats.org/officeDocument/2006/relationships/hyperlink" Target="https://podminky.urs.cz/item/CS_URS_2023_02/967031132" TargetMode="External"/><Relationship Id="rId12" Type="http://schemas.openxmlformats.org/officeDocument/2006/relationships/hyperlink" Target="https://podminky.urs.cz/item/CS_URS_2023_02/971033641" TargetMode="External"/><Relationship Id="rId17" Type="http://schemas.openxmlformats.org/officeDocument/2006/relationships/hyperlink" Target="https://podminky.urs.cz/item/CS_URS_2023_02/997013509" TargetMode="External"/><Relationship Id="rId25" Type="http://schemas.openxmlformats.org/officeDocument/2006/relationships/hyperlink" Target="https://podminky.urs.cz/item/CS_URS_2023_02/711131811" TargetMode="External"/><Relationship Id="rId33" Type="http://schemas.openxmlformats.org/officeDocument/2006/relationships/hyperlink" Target="https://podminky.urs.cz/item/CS_URS_2023_02/781473810" TargetMode="External"/><Relationship Id="rId2" Type="http://schemas.openxmlformats.org/officeDocument/2006/relationships/hyperlink" Target="https://podminky.urs.cz/item/CS_URS_2023_02/961044111" TargetMode="External"/><Relationship Id="rId16" Type="http://schemas.openxmlformats.org/officeDocument/2006/relationships/hyperlink" Target="https://podminky.urs.cz/item/CS_URS_2023_02/997013501" TargetMode="External"/><Relationship Id="rId20" Type="http://schemas.openxmlformats.org/officeDocument/2006/relationships/hyperlink" Target="https://podminky.urs.cz/item/CS_URS_2023_02/997013603" TargetMode="External"/><Relationship Id="rId29" Type="http://schemas.openxmlformats.org/officeDocument/2006/relationships/hyperlink" Target="https://podminky.urs.cz/item/CS_URS_2023_02/771573810" TargetMode="External"/><Relationship Id="rId1" Type="http://schemas.openxmlformats.org/officeDocument/2006/relationships/hyperlink" Target="https://podminky.urs.cz/item/CS_URS_2023_02/961031311" TargetMode="External"/><Relationship Id="rId6" Type="http://schemas.openxmlformats.org/officeDocument/2006/relationships/hyperlink" Target="https://podminky.urs.cz/item/CS_URS_2023_02/965049112" TargetMode="External"/><Relationship Id="rId11" Type="http://schemas.openxmlformats.org/officeDocument/2006/relationships/hyperlink" Target="https://podminky.urs.cz/item/CS_URS_2023_02/968082016" TargetMode="External"/><Relationship Id="rId24" Type="http://schemas.openxmlformats.org/officeDocument/2006/relationships/hyperlink" Target="https://podminky.urs.cz/item/CS_URS_2023_02/997013847" TargetMode="External"/><Relationship Id="rId32" Type="http://schemas.openxmlformats.org/officeDocument/2006/relationships/hyperlink" Target="https://podminky.urs.cz/item/CS_URS_2023_02/776410811" TargetMode="External"/><Relationship Id="rId5" Type="http://schemas.openxmlformats.org/officeDocument/2006/relationships/hyperlink" Target="https://podminky.urs.cz/item/CS_URS_2023_02/965049111" TargetMode="External"/><Relationship Id="rId15" Type="http://schemas.openxmlformats.org/officeDocument/2006/relationships/hyperlink" Target="https://podminky.urs.cz/item/CS_URS_2023_02/997013211" TargetMode="External"/><Relationship Id="rId23" Type="http://schemas.openxmlformats.org/officeDocument/2006/relationships/hyperlink" Target="https://podminky.urs.cz/item/CS_URS_2023_02/997013635" TargetMode="External"/><Relationship Id="rId28" Type="http://schemas.openxmlformats.org/officeDocument/2006/relationships/hyperlink" Target="https://podminky.urs.cz/item/CS_URS_2023_02/771473810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968072455" TargetMode="External"/><Relationship Id="rId19" Type="http://schemas.openxmlformats.org/officeDocument/2006/relationships/hyperlink" Target="https://podminky.urs.cz/item/CS_URS_2023_02/997013602" TargetMode="External"/><Relationship Id="rId31" Type="http://schemas.openxmlformats.org/officeDocument/2006/relationships/hyperlink" Target="https://podminky.urs.cz/item/CS_URS_2023_02/776201811" TargetMode="External"/><Relationship Id="rId4" Type="http://schemas.openxmlformats.org/officeDocument/2006/relationships/hyperlink" Target="https://podminky.urs.cz/item/CS_URS_2023_02/965042241" TargetMode="External"/><Relationship Id="rId9" Type="http://schemas.openxmlformats.org/officeDocument/2006/relationships/hyperlink" Target="https://podminky.urs.cz/item/CS_URS_2023_02/968062558" TargetMode="External"/><Relationship Id="rId14" Type="http://schemas.openxmlformats.org/officeDocument/2006/relationships/hyperlink" Target="https://podminky.urs.cz/item/CS_URS_2023_02/974031666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3_02/766441822" TargetMode="External"/><Relationship Id="rId30" Type="http://schemas.openxmlformats.org/officeDocument/2006/relationships/hyperlink" Target="https://podminky.urs.cz/item/CS_URS_2023_02/775511800" TargetMode="External"/><Relationship Id="rId35" Type="http://schemas.openxmlformats.org/officeDocument/2006/relationships/hyperlink" Target="https://podminky.urs.cz/item/CS_URS_2023_02/784171111" TargetMode="External"/><Relationship Id="rId8" Type="http://schemas.openxmlformats.org/officeDocument/2006/relationships/hyperlink" Target="https://podminky.urs.cz/item/CS_URS_2023_02/967031732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611131121" TargetMode="External"/><Relationship Id="rId21" Type="http://schemas.openxmlformats.org/officeDocument/2006/relationships/hyperlink" Target="https://podminky.urs.cz/item/CS_URS_2023_02/342272235" TargetMode="External"/><Relationship Id="rId42" Type="http://schemas.openxmlformats.org/officeDocument/2006/relationships/hyperlink" Target="https://podminky.urs.cz/item/CS_URS_2023_02/631362021" TargetMode="External"/><Relationship Id="rId47" Type="http://schemas.openxmlformats.org/officeDocument/2006/relationships/hyperlink" Target="https://podminky.urs.cz/item/CS_URS_2023_02/949101111" TargetMode="External"/><Relationship Id="rId63" Type="http://schemas.openxmlformats.org/officeDocument/2006/relationships/hyperlink" Target="https://podminky.urs.cz/item/CS_URS_2023_02/766660021" TargetMode="External"/><Relationship Id="rId68" Type="http://schemas.openxmlformats.org/officeDocument/2006/relationships/hyperlink" Target="https://podminky.urs.cz/item/CS_URS_2023_02/766691915" TargetMode="External"/><Relationship Id="rId84" Type="http://schemas.openxmlformats.org/officeDocument/2006/relationships/hyperlink" Target="https://podminky.urs.cz/item/CS_URS_2023_02/776111115" TargetMode="External"/><Relationship Id="rId89" Type="http://schemas.openxmlformats.org/officeDocument/2006/relationships/hyperlink" Target="https://podminky.urs.cz/item/CS_URS_2023_02/776421111" TargetMode="External"/><Relationship Id="rId16" Type="http://schemas.openxmlformats.org/officeDocument/2006/relationships/hyperlink" Target="https://podminky.urs.cz/item/CS_URS_2023_02/317142432" TargetMode="External"/><Relationship Id="rId107" Type="http://schemas.openxmlformats.org/officeDocument/2006/relationships/hyperlink" Target="https://podminky.urs.cz/item/CS_URS_2023_02/783917161" TargetMode="External"/><Relationship Id="rId11" Type="http://schemas.openxmlformats.org/officeDocument/2006/relationships/hyperlink" Target="https://podminky.urs.cz/item/CS_URS_2023_02/273362021" TargetMode="External"/><Relationship Id="rId32" Type="http://schemas.openxmlformats.org/officeDocument/2006/relationships/hyperlink" Target="https://podminky.urs.cz/item/CS_URS_2023_02/612311131" TargetMode="External"/><Relationship Id="rId37" Type="http://schemas.openxmlformats.org/officeDocument/2006/relationships/hyperlink" Target="https://podminky.urs.cz/item/CS_URS_2023_02/622251101" TargetMode="External"/><Relationship Id="rId53" Type="http://schemas.openxmlformats.org/officeDocument/2006/relationships/hyperlink" Target="https://podminky.urs.cz/item/CS_URS_2023_02/998711181" TargetMode="External"/><Relationship Id="rId58" Type="http://schemas.openxmlformats.org/officeDocument/2006/relationships/hyperlink" Target="https://podminky.urs.cz/item/CS_URS_2023_02/763412123" TargetMode="External"/><Relationship Id="rId74" Type="http://schemas.openxmlformats.org/officeDocument/2006/relationships/hyperlink" Target="https://podminky.urs.cz/item/CS_URS_2023_02/771474113" TargetMode="External"/><Relationship Id="rId79" Type="http://schemas.openxmlformats.org/officeDocument/2006/relationships/hyperlink" Target="https://podminky.urs.cz/item/CS_URS_2023_02/771591242" TargetMode="External"/><Relationship Id="rId102" Type="http://schemas.openxmlformats.org/officeDocument/2006/relationships/hyperlink" Target="https://podminky.urs.cz/item/CS_URS_2023_02/998781181" TargetMode="External"/><Relationship Id="rId5" Type="http://schemas.openxmlformats.org/officeDocument/2006/relationships/hyperlink" Target="https://podminky.urs.cz/item/CS_URS_2023_02/181351004" TargetMode="External"/><Relationship Id="rId90" Type="http://schemas.openxmlformats.org/officeDocument/2006/relationships/hyperlink" Target="https://podminky.urs.cz/item/CS_URS_2023_02/776421311" TargetMode="External"/><Relationship Id="rId95" Type="http://schemas.openxmlformats.org/officeDocument/2006/relationships/hyperlink" Target="https://podminky.urs.cz/item/CS_URS_2023_02/781131112" TargetMode="External"/><Relationship Id="rId22" Type="http://schemas.openxmlformats.org/officeDocument/2006/relationships/hyperlink" Target="https://podminky.urs.cz/item/CS_URS_2023_02/342291111" TargetMode="External"/><Relationship Id="rId27" Type="http://schemas.openxmlformats.org/officeDocument/2006/relationships/hyperlink" Target="https://podminky.urs.cz/item/CS_URS_2023_02/611135101" TargetMode="External"/><Relationship Id="rId43" Type="http://schemas.openxmlformats.org/officeDocument/2006/relationships/hyperlink" Target="https://podminky.urs.cz/item/CS_URS_2023_02/632481213" TargetMode="External"/><Relationship Id="rId48" Type="http://schemas.openxmlformats.org/officeDocument/2006/relationships/hyperlink" Target="https://podminky.urs.cz/item/CS_URS_2023_02/952901111" TargetMode="External"/><Relationship Id="rId64" Type="http://schemas.openxmlformats.org/officeDocument/2006/relationships/hyperlink" Target="https://podminky.urs.cz/item/CS_URS_2023_02/766660717" TargetMode="External"/><Relationship Id="rId69" Type="http://schemas.openxmlformats.org/officeDocument/2006/relationships/hyperlink" Target="https://podminky.urs.cz/item/CS_URS_2023_02/998766101" TargetMode="External"/><Relationship Id="rId80" Type="http://schemas.openxmlformats.org/officeDocument/2006/relationships/hyperlink" Target="https://podminky.urs.cz/item/CS_URS_2023_02/771591264" TargetMode="External"/><Relationship Id="rId85" Type="http://schemas.openxmlformats.org/officeDocument/2006/relationships/hyperlink" Target="https://podminky.urs.cz/item/CS_URS_2023_02/776111311" TargetMode="External"/><Relationship Id="rId12" Type="http://schemas.openxmlformats.org/officeDocument/2006/relationships/hyperlink" Target="https://podminky.urs.cz/item/CS_URS_2023_02/311113131" TargetMode="External"/><Relationship Id="rId17" Type="http://schemas.openxmlformats.org/officeDocument/2006/relationships/hyperlink" Target="https://podminky.urs.cz/item/CS_URS_2023_02/340271015" TargetMode="External"/><Relationship Id="rId33" Type="http://schemas.openxmlformats.org/officeDocument/2006/relationships/hyperlink" Target="https://podminky.urs.cz/item/CS_URS_2023_02/612321121" TargetMode="External"/><Relationship Id="rId38" Type="http://schemas.openxmlformats.org/officeDocument/2006/relationships/hyperlink" Target="https://podminky.urs.cz/item/CS_URS_2023_02/622521022" TargetMode="External"/><Relationship Id="rId59" Type="http://schemas.openxmlformats.org/officeDocument/2006/relationships/hyperlink" Target="https://podminky.urs.cz/item/CS_URS_2023_02/998763301" TargetMode="External"/><Relationship Id="rId103" Type="http://schemas.openxmlformats.org/officeDocument/2006/relationships/hyperlink" Target="https://podminky.urs.cz/item/CS_URS_2023_02/783301401" TargetMode="External"/><Relationship Id="rId108" Type="http://schemas.openxmlformats.org/officeDocument/2006/relationships/hyperlink" Target="https://podminky.urs.cz/item/CS_URS_2023_02/784121011" TargetMode="External"/><Relationship Id="rId54" Type="http://schemas.openxmlformats.org/officeDocument/2006/relationships/hyperlink" Target="https://podminky.urs.cz/item/CS_URS_2023_02/713121111" TargetMode="External"/><Relationship Id="rId70" Type="http://schemas.openxmlformats.org/officeDocument/2006/relationships/hyperlink" Target="https://podminky.urs.cz/item/CS_URS_2023_02/998766181" TargetMode="External"/><Relationship Id="rId75" Type="http://schemas.openxmlformats.org/officeDocument/2006/relationships/hyperlink" Target="https://podminky.urs.cz/item/CS_URS_2023_02/771474114" TargetMode="External"/><Relationship Id="rId91" Type="http://schemas.openxmlformats.org/officeDocument/2006/relationships/hyperlink" Target="https://podminky.urs.cz/item/CS_URS_2023_02/776421711" TargetMode="External"/><Relationship Id="rId96" Type="http://schemas.openxmlformats.org/officeDocument/2006/relationships/hyperlink" Target="https://podminky.urs.cz/item/CS_URS_2023_02/781474111" TargetMode="External"/><Relationship Id="rId1" Type="http://schemas.openxmlformats.org/officeDocument/2006/relationships/hyperlink" Target="https://podminky.urs.cz/item/CS_URS_2023_02/121151104" TargetMode="External"/><Relationship Id="rId6" Type="http://schemas.openxmlformats.org/officeDocument/2006/relationships/hyperlink" Target="https://podminky.urs.cz/item/CS_URS_2023_02/213141111" TargetMode="External"/><Relationship Id="rId15" Type="http://schemas.openxmlformats.org/officeDocument/2006/relationships/hyperlink" Target="https://podminky.urs.cz/item/CS_URS_2023_02/317142422" TargetMode="External"/><Relationship Id="rId23" Type="http://schemas.openxmlformats.org/officeDocument/2006/relationships/hyperlink" Target="https://podminky.urs.cz/item/CS_URS_2023_02/342291112" TargetMode="External"/><Relationship Id="rId28" Type="http://schemas.openxmlformats.org/officeDocument/2006/relationships/hyperlink" Target="https://podminky.urs.cz/item/CS_URS_2023_02/611311131" TargetMode="External"/><Relationship Id="rId36" Type="http://schemas.openxmlformats.org/officeDocument/2006/relationships/hyperlink" Target="https://podminky.urs.cz/item/CS_URS_2023_02/622211032" TargetMode="External"/><Relationship Id="rId49" Type="http://schemas.openxmlformats.org/officeDocument/2006/relationships/hyperlink" Target="https://podminky.urs.cz/item/CS_URS_2023_02/998018001" TargetMode="External"/><Relationship Id="rId57" Type="http://schemas.openxmlformats.org/officeDocument/2006/relationships/hyperlink" Target="https://podminky.urs.cz/item/CS_URS_2023_02/763412113" TargetMode="External"/><Relationship Id="rId106" Type="http://schemas.openxmlformats.org/officeDocument/2006/relationships/hyperlink" Target="https://podminky.urs.cz/item/CS_URS_2023_02/783827123" TargetMode="External"/><Relationship Id="rId10" Type="http://schemas.openxmlformats.org/officeDocument/2006/relationships/hyperlink" Target="https://podminky.urs.cz/item/CS_URS_2023_02/273351122" TargetMode="External"/><Relationship Id="rId31" Type="http://schemas.openxmlformats.org/officeDocument/2006/relationships/hyperlink" Target="https://podminky.urs.cz/item/CS_URS_2023_02/612142001" TargetMode="External"/><Relationship Id="rId44" Type="http://schemas.openxmlformats.org/officeDocument/2006/relationships/hyperlink" Target="https://podminky.urs.cz/item/CS_URS_2023_02/637211121" TargetMode="External"/><Relationship Id="rId52" Type="http://schemas.openxmlformats.org/officeDocument/2006/relationships/hyperlink" Target="https://podminky.urs.cz/item/CS_URS_2023_02/998711101" TargetMode="External"/><Relationship Id="rId60" Type="http://schemas.openxmlformats.org/officeDocument/2006/relationships/hyperlink" Target="https://podminky.urs.cz/item/CS_URS_2023_02/998763381" TargetMode="External"/><Relationship Id="rId65" Type="http://schemas.openxmlformats.org/officeDocument/2006/relationships/hyperlink" Target="https://podminky.urs.cz/item/CS_URS_2023_02/766660728" TargetMode="External"/><Relationship Id="rId73" Type="http://schemas.openxmlformats.org/officeDocument/2006/relationships/hyperlink" Target="https://podminky.urs.cz/item/CS_URS_2023_02/771161011" TargetMode="External"/><Relationship Id="rId78" Type="http://schemas.openxmlformats.org/officeDocument/2006/relationships/hyperlink" Target="https://podminky.urs.cz/item/CS_URS_2023_02/771591241" TargetMode="External"/><Relationship Id="rId81" Type="http://schemas.openxmlformats.org/officeDocument/2006/relationships/hyperlink" Target="https://podminky.urs.cz/item/CS_URS_2023_02/998771101" TargetMode="External"/><Relationship Id="rId86" Type="http://schemas.openxmlformats.org/officeDocument/2006/relationships/hyperlink" Target="https://podminky.urs.cz/item/CS_URS_2023_02/776121112" TargetMode="External"/><Relationship Id="rId94" Type="http://schemas.openxmlformats.org/officeDocument/2006/relationships/hyperlink" Target="https://podminky.urs.cz/item/CS_URS_2023_02/781121011" TargetMode="External"/><Relationship Id="rId99" Type="http://schemas.openxmlformats.org/officeDocument/2006/relationships/hyperlink" Target="https://podminky.urs.cz/item/CS_URS_2023_02/781674111" TargetMode="External"/><Relationship Id="rId101" Type="http://schemas.openxmlformats.org/officeDocument/2006/relationships/hyperlink" Target="https://podminky.urs.cz/item/CS_URS_2023_02/998781101" TargetMode="External"/><Relationship Id="rId4" Type="http://schemas.openxmlformats.org/officeDocument/2006/relationships/hyperlink" Target="https://podminky.urs.cz/item/CS_URS_2023_02/174111101" TargetMode="External"/><Relationship Id="rId9" Type="http://schemas.openxmlformats.org/officeDocument/2006/relationships/hyperlink" Target="https://podminky.urs.cz/item/CS_URS_2023_02/273351121" TargetMode="External"/><Relationship Id="rId13" Type="http://schemas.openxmlformats.org/officeDocument/2006/relationships/hyperlink" Target="https://podminky.urs.cz/item/CS_URS_2023_02/317121101" TargetMode="External"/><Relationship Id="rId18" Type="http://schemas.openxmlformats.org/officeDocument/2006/relationships/hyperlink" Target="https://podminky.urs.cz/item/CS_URS_2023_02/340271035" TargetMode="External"/><Relationship Id="rId39" Type="http://schemas.openxmlformats.org/officeDocument/2006/relationships/hyperlink" Target="https://podminky.urs.cz/item/CS_URS_2023_02/631311125" TargetMode="External"/><Relationship Id="rId109" Type="http://schemas.openxmlformats.org/officeDocument/2006/relationships/hyperlink" Target="https://podminky.urs.cz/item/CS_URS_2023_02/784181101" TargetMode="External"/><Relationship Id="rId34" Type="http://schemas.openxmlformats.org/officeDocument/2006/relationships/hyperlink" Target="https://podminky.urs.cz/item/CS_URS_2023_02/612325215" TargetMode="External"/><Relationship Id="rId50" Type="http://schemas.openxmlformats.org/officeDocument/2006/relationships/hyperlink" Target="https://podminky.urs.cz/item/CS_URS_2023_02/711111001" TargetMode="External"/><Relationship Id="rId55" Type="http://schemas.openxmlformats.org/officeDocument/2006/relationships/hyperlink" Target="https://podminky.urs.cz/item/CS_URS_2023_02/998713101" TargetMode="External"/><Relationship Id="rId76" Type="http://schemas.openxmlformats.org/officeDocument/2006/relationships/hyperlink" Target="https://podminky.urs.cz/item/CS_URS_2023_02/771574415" TargetMode="External"/><Relationship Id="rId97" Type="http://schemas.openxmlformats.org/officeDocument/2006/relationships/hyperlink" Target="https://podminky.urs.cz/item/CS_URS_2023_02/781492211" TargetMode="External"/><Relationship Id="rId104" Type="http://schemas.openxmlformats.org/officeDocument/2006/relationships/hyperlink" Target="https://podminky.urs.cz/item/CS_URS_2023_02/783306805" TargetMode="External"/><Relationship Id="rId7" Type="http://schemas.openxmlformats.org/officeDocument/2006/relationships/hyperlink" Target="https://podminky.urs.cz/item/CS_URS_2023_02/271532212" TargetMode="External"/><Relationship Id="rId71" Type="http://schemas.openxmlformats.org/officeDocument/2006/relationships/hyperlink" Target="https://podminky.urs.cz/item/CS_URS_2023_02/771121011" TargetMode="External"/><Relationship Id="rId92" Type="http://schemas.openxmlformats.org/officeDocument/2006/relationships/hyperlink" Target="https://podminky.urs.cz/item/CS_URS_2023_02/998776101" TargetMode="External"/><Relationship Id="rId2" Type="http://schemas.openxmlformats.org/officeDocument/2006/relationships/hyperlink" Target="https://podminky.urs.cz/item/CS_URS_2023_02/131251100" TargetMode="External"/><Relationship Id="rId29" Type="http://schemas.openxmlformats.org/officeDocument/2006/relationships/hyperlink" Target="https://podminky.urs.cz/item/CS_URS_2023_02/612131101" TargetMode="External"/><Relationship Id="rId24" Type="http://schemas.openxmlformats.org/officeDocument/2006/relationships/hyperlink" Target="https://podminky.urs.cz/item/CS_URS_2023_02/342291121" TargetMode="External"/><Relationship Id="rId40" Type="http://schemas.openxmlformats.org/officeDocument/2006/relationships/hyperlink" Target="https://podminky.urs.cz/item/CS_URS_2023_02/631319012" TargetMode="External"/><Relationship Id="rId45" Type="http://schemas.openxmlformats.org/officeDocument/2006/relationships/hyperlink" Target="https://podminky.urs.cz/item/CS_URS_2023_02/642942611" TargetMode="External"/><Relationship Id="rId66" Type="http://schemas.openxmlformats.org/officeDocument/2006/relationships/hyperlink" Target="https://podminky.urs.cz/item/CS_URS_2023_02/766660729" TargetMode="External"/><Relationship Id="rId87" Type="http://schemas.openxmlformats.org/officeDocument/2006/relationships/hyperlink" Target="https://podminky.urs.cz/item/CS_URS_2023_02/776141114" TargetMode="External"/><Relationship Id="rId110" Type="http://schemas.openxmlformats.org/officeDocument/2006/relationships/hyperlink" Target="https://podminky.urs.cz/item/CS_URS_2023_02/784221111" TargetMode="External"/><Relationship Id="rId61" Type="http://schemas.openxmlformats.org/officeDocument/2006/relationships/hyperlink" Target="https://podminky.urs.cz/item/CS_URS_2023_02/766660001" TargetMode="External"/><Relationship Id="rId82" Type="http://schemas.openxmlformats.org/officeDocument/2006/relationships/hyperlink" Target="https://podminky.urs.cz/item/CS_URS_2023_02/998771181" TargetMode="External"/><Relationship Id="rId19" Type="http://schemas.openxmlformats.org/officeDocument/2006/relationships/hyperlink" Target="https://podminky.urs.cz/item/CS_URS_2023_02/340271045" TargetMode="External"/><Relationship Id="rId14" Type="http://schemas.openxmlformats.org/officeDocument/2006/relationships/hyperlink" Target="https://podminky.urs.cz/item/CS_URS_2023_02/317121102" TargetMode="External"/><Relationship Id="rId30" Type="http://schemas.openxmlformats.org/officeDocument/2006/relationships/hyperlink" Target="https://podminky.urs.cz/item/CS_URS_2023_02/612135101" TargetMode="External"/><Relationship Id="rId35" Type="http://schemas.openxmlformats.org/officeDocument/2006/relationships/hyperlink" Target="https://podminky.urs.cz/item/CS_URS_2023_02/622151011" TargetMode="External"/><Relationship Id="rId56" Type="http://schemas.openxmlformats.org/officeDocument/2006/relationships/hyperlink" Target="https://podminky.urs.cz/item/CS_URS_2023_02/998713181" TargetMode="External"/><Relationship Id="rId77" Type="http://schemas.openxmlformats.org/officeDocument/2006/relationships/hyperlink" Target="https://podminky.urs.cz/item/CS_URS_2023_02/771591112" TargetMode="External"/><Relationship Id="rId100" Type="http://schemas.openxmlformats.org/officeDocument/2006/relationships/hyperlink" Target="https://podminky.urs.cz/item/CS_URS_2023_02/781674112" TargetMode="External"/><Relationship Id="rId105" Type="http://schemas.openxmlformats.org/officeDocument/2006/relationships/hyperlink" Target="https://podminky.urs.cz/item/CS_URS_2023_02/783317101" TargetMode="External"/><Relationship Id="rId8" Type="http://schemas.openxmlformats.org/officeDocument/2006/relationships/hyperlink" Target="https://podminky.urs.cz/item/CS_URS_2023_02/273321411" TargetMode="External"/><Relationship Id="rId51" Type="http://schemas.openxmlformats.org/officeDocument/2006/relationships/hyperlink" Target="https://podminky.urs.cz/item/CS_URS_2023_02/711141559" TargetMode="External"/><Relationship Id="rId72" Type="http://schemas.openxmlformats.org/officeDocument/2006/relationships/hyperlink" Target="https://podminky.urs.cz/item/CS_URS_2023_02/771151012" TargetMode="External"/><Relationship Id="rId93" Type="http://schemas.openxmlformats.org/officeDocument/2006/relationships/hyperlink" Target="https://podminky.urs.cz/item/CS_URS_2023_02/998776181" TargetMode="External"/><Relationship Id="rId98" Type="http://schemas.openxmlformats.org/officeDocument/2006/relationships/hyperlink" Target="https://podminky.urs.cz/item/CS_URS_2023_02/781492251" TargetMode="External"/><Relationship Id="rId3" Type="http://schemas.openxmlformats.org/officeDocument/2006/relationships/hyperlink" Target="https://podminky.urs.cz/item/CS_URS_2023_02/132251251" TargetMode="External"/><Relationship Id="rId25" Type="http://schemas.openxmlformats.org/officeDocument/2006/relationships/hyperlink" Target="https://podminky.urs.cz/item/CS_URS_2023_02/346272246" TargetMode="External"/><Relationship Id="rId46" Type="http://schemas.openxmlformats.org/officeDocument/2006/relationships/hyperlink" Target="https://podminky.urs.cz/item/CS_URS_2023_02/642945111" TargetMode="External"/><Relationship Id="rId67" Type="http://schemas.openxmlformats.org/officeDocument/2006/relationships/hyperlink" Target="https://podminky.urs.cz/item/CS_URS_2023_02/766691914" TargetMode="External"/><Relationship Id="rId20" Type="http://schemas.openxmlformats.org/officeDocument/2006/relationships/hyperlink" Target="https://podminky.urs.cz/item/CS_URS_2023_02/342272225" TargetMode="External"/><Relationship Id="rId41" Type="http://schemas.openxmlformats.org/officeDocument/2006/relationships/hyperlink" Target="https://podminky.urs.cz/item/CS_URS_2023_02/631342132" TargetMode="External"/><Relationship Id="rId62" Type="http://schemas.openxmlformats.org/officeDocument/2006/relationships/hyperlink" Target="https://podminky.urs.cz/item/CS_URS_2023_02/766660002" TargetMode="External"/><Relationship Id="rId83" Type="http://schemas.openxmlformats.org/officeDocument/2006/relationships/hyperlink" Target="https://podminky.urs.cz/item/CS_URS_2023_02/776111112" TargetMode="External"/><Relationship Id="rId88" Type="http://schemas.openxmlformats.org/officeDocument/2006/relationships/hyperlink" Target="https://podminky.urs.cz/item/CS_URS_2023_02/776221111" TargetMode="External"/><Relationship Id="rId11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2175003" TargetMode="External"/><Relationship Id="rId3" Type="http://schemas.openxmlformats.org/officeDocument/2006/relationships/hyperlink" Target="https://podminky.urs.cz/item/CS_URS_2023_02/721174024" TargetMode="External"/><Relationship Id="rId7" Type="http://schemas.openxmlformats.org/officeDocument/2006/relationships/hyperlink" Target="https://podminky.urs.cz/item/CS_URS_2023_02/722175002" TargetMode="External"/><Relationship Id="rId2" Type="http://schemas.openxmlformats.org/officeDocument/2006/relationships/hyperlink" Target="https://podminky.urs.cz/item/CS_URS_2023_02/721173402" TargetMode="External"/><Relationship Id="rId1" Type="http://schemas.openxmlformats.org/officeDocument/2006/relationships/hyperlink" Target="https://podminky.urs.cz/item/CS_URS_2023_02/721173401" TargetMode="External"/><Relationship Id="rId6" Type="http://schemas.openxmlformats.org/officeDocument/2006/relationships/hyperlink" Target="https://podminky.urs.cz/item/CS_URS_2023_02/721174043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3_02/721174042" TargetMode="External"/><Relationship Id="rId10" Type="http://schemas.openxmlformats.org/officeDocument/2006/relationships/hyperlink" Target="https://podminky.urs.cz/item/CS_URS_2023_02/722175005" TargetMode="External"/><Relationship Id="rId4" Type="http://schemas.openxmlformats.org/officeDocument/2006/relationships/hyperlink" Target="https://podminky.urs.cz/item/CS_URS_2023_02/721174025" TargetMode="External"/><Relationship Id="rId9" Type="http://schemas.openxmlformats.org/officeDocument/2006/relationships/hyperlink" Target="https://podminky.urs.cz/item/CS_URS_2023_02/7221750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01325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ht="37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13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13"/>
      <c r="BS8" s="17" t="s">
        <v>6</v>
      </c>
    </row>
    <row r="9" spans="1:74" ht="14.5" customHeight="1">
      <c r="B9" s="20"/>
      <c r="AR9" s="20"/>
      <c r="BE9" s="213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13"/>
      <c r="BS10" s="17" t="s">
        <v>6</v>
      </c>
    </row>
    <row r="11" spans="1:74" ht="18.5" customHeight="1">
      <c r="B11" s="20"/>
      <c r="E11" s="25" t="s">
        <v>27</v>
      </c>
      <c r="AK11" s="27" t="s">
        <v>28</v>
      </c>
      <c r="AN11" s="25" t="s">
        <v>19</v>
      </c>
      <c r="AR11" s="20"/>
      <c r="BE11" s="213"/>
      <c r="BS11" s="17" t="s">
        <v>6</v>
      </c>
    </row>
    <row r="12" spans="1:74" ht="7" customHeight="1">
      <c r="B12" s="20"/>
      <c r="AR12" s="20"/>
      <c r="BE12" s="213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13"/>
      <c r="BS13" s="17" t="s">
        <v>6</v>
      </c>
    </row>
    <row r="14" spans="1:74" ht="13">
      <c r="B14" s="20"/>
      <c r="E14" s="218" t="s">
        <v>30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28</v>
      </c>
      <c r="AN14" s="29" t="s">
        <v>30</v>
      </c>
      <c r="AR14" s="20"/>
      <c r="BE14" s="213"/>
      <c r="BS14" s="17" t="s">
        <v>6</v>
      </c>
    </row>
    <row r="15" spans="1:74" ht="7" customHeight="1">
      <c r="B15" s="20"/>
      <c r="AR15" s="20"/>
      <c r="BE15" s="213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13"/>
      <c r="BS16" s="17" t="s">
        <v>4</v>
      </c>
    </row>
    <row r="17" spans="2:71" ht="18.5" customHeight="1">
      <c r="B17" s="20"/>
      <c r="E17" s="25" t="s">
        <v>32</v>
      </c>
      <c r="AK17" s="27" t="s">
        <v>28</v>
      </c>
      <c r="AN17" s="25" t="s">
        <v>19</v>
      </c>
      <c r="AR17" s="20"/>
      <c r="BE17" s="213"/>
      <c r="BS17" s="17" t="s">
        <v>33</v>
      </c>
    </row>
    <row r="18" spans="2:71" ht="7" customHeight="1">
      <c r="B18" s="20"/>
      <c r="AR18" s="20"/>
      <c r="BE18" s="213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13"/>
      <c r="BS19" s="17" t="s">
        <v>6</v>
      </c>
    </row>
    <row r="20" spans="2:71" ht="18.5" customHeight="1">
      <c r="B20" s="20"/>
      <c r="E20" s="25" t="s">
        <v>35</v>
      </c>
      <c r="AK20" s="27" t="s">
        <v>28</v>
      </c>
      <c r="AN20" s="25" t="s">
        <v>19</v>
      </c>
      <c r="AR20" s="20"/>
      <c r="BE20" s="213"/>
      <c r="BS20" s="17" t="s">
        <v>4</v>
      </c>
    </row>
    <row r="21" spans="2:71" ht="7" customHeight="1">
      <c r="B21" s="20"/>
      <c r="AR21" s="20"/>
      <c r="BE21" s="213"/>
    </row>
    <row r="22" spans="2:71" ht="12" customHeight="1">
      <c r="B22" s="20"/>
      <c r="D22" s="27" t="s">
        <v>36</v>
      </c>
      <c r="AR22" s="20"/>
      <c r="BE22" s="213"/>
    </row>
    <row r="23" spans="2:71" ht="47.25" customHeight="1">
      <c r="B23" s="20"/>
      <c r="E23" s="220" t="s">
        <v>37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2:71" ht="7" customHeight="1">
      <c r="B24" s="20"/>
      <c r="AR24" s="20"/>
      <c r="BE24" s="213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2:71" s="1" customFormat="1" ht="26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1">
        <f>ROUND(AG54,2)</f>
        <v>0</v>
      </c>
      <c r="AL26" s="222"/>
      <c r="AM26" s="222"/>
      <c r="AN26" s="222"/>
      <c r="AO26" s="222"/>
      <c r="AR26" s="32"/>
      <c r="BE26" s="213"/>
    </row>
    <row r="27" spans="2:71" s="1" customFormat="1" ht="7" customHeight="1">
      <c r="B27" s="32"/>
      <c r="AR27" s="32"/>
      <c r="BE27" s="213"/>
    </row>
    <row r="28" spans="2:71" s="1" customFormat="1" ht="13">
      <c r="B28" s="32"/>
      <c r="L28" s="223" t="s">
        <v>39</v>
      </c>
      <c r="M28" s="223"/>
      <c r="N28" s="223"/>
      <c r="O28" s="223"/>
      <c r="P28" s="223"/>
      <c r="W28" s="223" t="s">
        <v>40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41</v>
      </c>
      <c r="AL28" s="223"/>
      <c r="AM28" s="223"/>
      <c r="AN28" s="223"/>
      <c r="AO28" s="223"/>
      <c r="AR28" s="32"/>
      <c r="BE28" s="213"/>
    </row>
    <row r="29" spans="2:71" s="2" customFormat="1" ht="14.5" customHeight="1">
      <c r="B29" s="36"/>
      <c r="D29" s="27" t="s">
        <v>42</v>
      </c>
      <c r="F29" s="27" t="s">
        <v>43</v>
      </c>
      <c r="L29" s="226">
        <v>0.21</v>
      </c>
      <c r="M29" s="225"/>
      <c r="N29" s="225"/>
      <c r="O29" s="225"/>
      <c r="P29" s="225"/>
      <c r="W29" s="224">
        <f>ROUND(AZ54,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ROUND(AV54, 2)</f>
        <v>0</v>
      </c>
      <c r="AL29" s="225"/>
      <c r="AM29" s="225"/>
      <c r="AN29" s="225"/>
      <c r="AO29" s="225"/>
      <c r="AR29" s="36"/>
      <c r="BE29" s="214"/>
    </row>
    <row r="30" spans="2:71" s="2" customFormat="1" ht="14.5" customHeight="1">
      <c r="B30" s="36"/>
      <c r="F30" s="27" t="s">
        <v>44</v>
      </c>
      <c r="L30" s="226">
        <v>0.15</v>
      </c>
      <c r="M30" s="225"/>
      <c r="N30" s="225"/>
      <c r="O30" s="225"/>
      <c r="P30" s="225"/>
      <c r="W30" s="224">
        <f>ROUND(BA54,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ROUND(AW54, 2)</f>
        <v>0</v>
      </c>
      <c r="AL30" s="225"/>
      <c r="AM30" s="225"/>
      <c r="AN30" s="225"/>
      <c r="AO30" s="225"/>
      <c r="AR30" s="36"/>
      <c r="BE30" s="214"/>
    </row>
    <row r="31" spans="2:71" s="2" customFormat="1" ht="14.5" hidden="1" customHeight="1">
      <c r="B31" s="36"/>
      <c r="F31" s="27" t="s">
        <v>45</v>
      </c>
      <c r="L31" s="226">
        <v>0.21</v>
      </c>
      <c r="M31" s="225"/>
      <c r="N31" s="225"/>
      <c r="O31" s="225"/>
      <c r="P31" s="225"/>
      <c r="W31" s="224">
        <f>ROUND(BB54,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6"/>
      <c r="BE31" s="214"/>
    </row>
    <row r="32" spans="2:71" s="2" customFormat="1" ht="14.5" hidden="1" customHeight="1">
      <c r="B32" s="36"/>
      <c r="F32" s="27" t="s">
        <v>46</v>
      </c>
      <c r="L32" s="226">
        <v>0.15</v>
      </c>
      <c r="M32" s="225"/>
      <c r="N32" s="225"/>
      <c r="O32" s="225"/>
      <c r="P32" s="225"/>
      <c r="W32" s="224">
        <f>ROUND(BC54,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6"/>
      <c r="BE32" s="214"/>
    </row>
    <row r="33" spans="2:44" s="2" customFormat="1" ht="14.5" hidden="1" customHeight="1">
      <c r="B33" s="36"/>
      <c r="F33" s="27" t="s">
        <v>47</v>
      </c>
      <c r="L33" s="226">
        <v>0</v>
      </c>
      <c r="M33" s="225"/>
      <c r="N33" s="225"/>
      <c r="O33" s="225"/>
      <c r="P33" s="225"/>
      <c r="W33" s="224">
        <f>ROUND(BD54,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6"/>
    </row>
    <row r="34" spans="2:44" s="1" customFormat="1" ht="7" customHeight="1">
      <c r="B34" s="32"/>
      <c r="AR34" s="32"/>
    </row>
    <row r="35" spans="2:44" s="1" customFormat="1" ht="26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30" t="s">
        <v>50</v>
      </c>
      <c r="Y35" s="228"/>
      <c r="Z35" s="228"/>
      <c r="AA35" s="228"/>
      <c r="AB35" s="228"/>
      <c r="AC35" s="39"/>
      <c r="AD35" s="39"/>
      <c r="AE35" s="39"/>
      <c r="AF35" s="39"/>
      <c r="AG35" s="39"/>
      <c r="AH35" s="39"/>
      <c r="AI35" s="39"/>
      <c r="AJ35" s="39"/>
      <c r="AK35" s="227">
        <f>SUM(AK26:AK33)</f>
        <v>0</v>
      </c>
      <c r="AL35" s="228"/>
      <c r="AM35" s="228"/>
      <c r="AN35" s="228"/>
      <c r="AO35" s="229"/>
      <c r="AP35" s="37"/>
      <c r="AQ35" s="37"/>
      <c r="AR35" s="32"/>
    </row>
    <row r="36" spans="2:44" s="1" customFormat="1" ht="7" customHeight="1">
      <c r="B36" s="32"/>
      <c r="AR36" s="32"/>
    </row>
    <row r="37" spans="2:44" s="1" customFormat="1" ht="7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7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5" customHeight="1">
      <c r="B42" s="32"/>
      <c r="C42" s="21" t="s">
        <v>51</v>
      </c>
      <c r="AR42" s="32"/>
    </row>
    <row r="43" spans="2:44" s="1" customFormat="1" ht="7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23_056_V02</v>
      </c>
      <c r="AR44" s="45"/>
    </row>
    <row r="45" spans="2:44" s="4" customFormat="1" ht="37" customHeight="1">
      <c r="B45" s="46"/>
      <c r="C45" s="47" t="s">
        <v>16</v>
      </c>
      <c r="L45" s="194" t="str">
        <f>K6</f>
        <v>SŠGS - LÁZNĚ BĚLOHRAD - CVIČNÁ KUCHYNĚ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46"/>
    </row>
    <row r="46" spans="2:44" s="1" customFormat="1" ht="7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Lázně Bělohrad</v>
      </c>
      <c r="AI47" s="27" t="s">
        <v>23</v>
      </c>
      <c r="AM47" s="196" t="str">
        <f>IF(AN8= "","",AN8)</f>
        <v>23. 8. 2023</v>
      </c>
      <c r="AN47" s="196"/>
      <c r="AR47" s="32"/>
    </row>
    <row r="48" spans="2:44" s="1" customFormat="1" ht="7" customHeight="1">
      <c r="B48" s="32"/>
      <c r="AR48" s="32"/>
    </row>
    <row r="49" spans="1:91" s="1" customFormat="1" ht="15.25" customHeight="1">
      <c r="B49" s="32"/>
      <c r="C49" s="27" t="s">
        <v>25</v>
      </c>
      <c r="L49" s="3" t="str">
        <f>IF(E11= "","",E11)</f>
        <v xml:space="preserve"> </v>
      </c>
      <c r="AI49" s="27" t="s">
        <v>31</v>
      </c>
      <c r="AM49" s="197" t="str">
        <f>IF(E17="","",E17)</f>
        <v>Ing. Martin Just</v>
      </c>
      <c r="AN49" s="198"/>
      <c r="AO49" s="198"/>
      <c r="AP49" s="198"/>
      <c r="AR49" s="32"/>
      <c r="AS49" s="199" t="s">
        <v>52</v>
      </c>
      <c r="AT49" s="200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7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197" t="str">
        <f>IF(E20="","",E20)</f>
        <v>Richard Menšík, Andrea Junková, T. Vinšálek</v>
      </c>
      <c r="AN50" s="198"/>
      <c r="AO50" s="198"/>
      <c r="AP50" s="198"/>
      <c r="AR50" s="32"/>
      <c r="AS50" s="201"/>
      <c r="AT50" s="202"/>
      <c r="BD50" s="53"/>
    </row>
    <row r="51" spans="1:91" s="1" customFormat="1" ht="10.75" customHeight="1">
      <c r="B51" s="32"/>
      <c r="AR51" s="32"/>
      <c r="AS51" s="201"/>
      <c r="AT51" s="202"/>
      <c r="BD51" s="53"/>
    </row>
    <row r="52" spans="1:91" s="1" customFormat="1" ht="29.25" customHeight="1">
      <c r="B52" s="32"/>
      <c r="C52" s="203" t="s">
        <v>53</v>
      </c>
      <c r="D52" s="204"/>
      <c r="E52" s="204"/>
      <c r="F52" s="204"/>
      <c r="G52" s="204"/>
      <c r="H52" s="54"/>
      <c r="I52" s="206" t="s">
        <v>54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5" t="s">
        <v>55</v>
      </c>
      <c r="AH52" s="204"/>
      <c r="AI52" s="204"/>
      <c r="AJ52" s="204"/>
      <c r="AK52" s="204"/>
      <c r="AL52" s="204"/>
      <c r="AM52" s="204"/>
      <c r="AN52" s="206" t="s">
        <v>56</v>
      </c>
      <c r="AO52" s="204"/>
      <c r="AP52" s="204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7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5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10">
        <f>ROUND(SUM(AG55:AG62),2)</f>
        <v>0</v>
      </c>
      <c r="AH54" s="210"/>
      <c r="AI54" s="210"/>
      <c r="AJ54" s="210"/>
      <c r="AK54" s="210"/>
      <c r="AL54" s="210"/>
      <c r="AM54" s="210"/>
      <c r="AN54" s="211">
        <f t="shared" ref="AN54:AN62" si="0">SUM(AG54,AT54)</f>
        <v>0</v>
      </c>
      <c r="AO54" s="211"/>
      <c r="AP54" s="211"/>
      <c r="AQ54" s="64" t="s">
        <v>19</v>
      </c>
      <c r="AR54" s="60"/>
      <c r="AS54" s="65">
        <f>ROUND(SUM(AS55:AS62),2)</f>
        <v>0</v>
      </c>
      <c r="AT54" s="66">
        <f t="shared" ref="AT54:AT62" si="1">ROUND(SUM(AV54:AW54),2)</f>
        <v>0</v>
      </c>
      <c r="AU54" s="67">
        <f>ROUND(SUM(AU55:AU62),5)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ROUND(SUM(AZ55:AZ62),2)</f>
        <v>0</v>
      </c>
      <c r="BA54" s="66">
        <f>ROUND(SUM(BA55:BA62),2)</f>
        <v>0</v>
      </c>
      <c r="BB54" s="66">
        <f>ROUND(SUM(BB55:BB62),2)</f>
        <v>0</v>
      </c>
      <c r="BC54" s="66">
        <f>ROUND(SUM(BC55:BC62),2)</f>
        <v>0</v>
      </c>
      <c r="BD54" s="68">
        <f>ROUND(SUM(BD55:BD62),2)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07" t="s">
        <v>77</v>
      </c>
      <c r="E55" s="207"/>
      <c r="F55" s="207"/>
      <c r="G55" s="207"/>
      <c r="H55" s="207"/>
      <c r="I55" s="74"/>
      <c r="J55" s="207" t="s">
        <v>78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8">
        <f>'SO00 - Bourací práce'!J30</f>
        <v>0</v>
      </c>
      <c r="AH55" s="209"/>
      <c r="AI55" s="209"/>
      <c r="AJ55" s="209"/>
      <c r="AK55" s="209"/>
      <c r="AL55" s="209"/>
      <c r="AM55" s="209"/>
      <c r="AN55" s="208">
        <f t="shared" si="0"/>
        <v>0</v>
      </c>
      <c r="AO55" s="209"/>
      <c r="AP55" s="209"/>
      <c r="AQ55" s="75" t="s">
        <v>79</v>
      </c>
      <c r="AR55" s="72"/>
      <c r="AS55" s="76">
        <v>0</v>
      </c>
      <c r="AT55" s="77">
        <f t="shared" si="1"/>
        <v>0</v>
      </c>
      <c r="AU55" s="78">
        <f>'SO00 - Bourací práce'!P91</f>
        <v>0</v>
      </c>
      <c r="AV55" s="77">
        <f>'SO00 - Bourací práce'!J33</f>
        <v>0</v>
      </c>
      <c r="AW55" s="77">
        <f>'SO00 - Bourací práce'!J34</f>
        <v>0</v>
      </c>
      <c r="AX55" s="77">
        <f>'SO00 - Bourací práce'!J35</f>
        <v>0</v>
      </c>
      <c r="AY55" s="77">
        <f>'SO00 - Bourací práce'!J36</f>
        <v>0</v>
      </c>
      <c r="AZ55" s="77">
        <f>'SO00 - Bourací práce'!F33</f>
        <v>0</v>
      </c>
      <c r="BA55" s="77">
        <f>'SO00 - Bourací práce'!F34</f>
        <v>0</v>
      </c>
      <c r="BB55" s="77">
        <f>'SO00 - Bourací práce'!F35</f>
        <v>0</v>
      </c>
      <c r="BC55" s="77">
        <f>'SO00 - Bourací práce'!F36</f>
        <v>0</v>
      </c>
      <c r="BD55" s="79">
        <f>'SO00 - Bourací práce'!F37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07" t="s">
        <v>83</v>
      </c>
      <c r="E56" s="207"/>
      <c r="F56" s="207"/>
      <c r="G56" s="207"/>
      <c r="H56" s="207"/>
      <c r="I56" s="74"/>
      <c r="J56" s="207" t="s">
        <v>84</v>
      </c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8">
        <f>'SO01 - Stavební práce'!J30</f>
        <v>0</v>
      </c>
      <c r="AH56" s="209"/>
      <c r="AI56" s="209"/>
      <c r="AJ56" s="209"/>
      <c r="AK56" s="209"/>
      <c r="AL56" s="209"/>
      <c r="AM56" s="209"/>
      <c r="AN56" s="208">
        <f t="shared" si="0"/>
        <v>0</v>
      </c>
      <c r="AO56" s="209"/>
      <c r="AP56" s="209"/>
      <c r="AQ56" s="75" t="s">
        <v>79</v>
      </c>
      <c r="AR56" s="72"/>
      <c r="AS56" s="76">
        <v>0</v>
      </c>
      <c r="AT56" s="77">
        <f t="shared" si="1"/>
        <v>0</v>
      </c>
      <c r="AU56" s="78">
        <f>'SO01 - Stavební práce'!P96</f>
        <v>0</v>
      </c>
      <c r="AV56" s="77">
        <f>'SO01 - Stavební práce'!J33</f>
        <v>0</v>
      </c>
      <c r="AW56" s="77">
        <f>'SO01 - Stavební práce'!J34</f>
        <v>0</v>
      </c>
      <c r="AX56" s="77">
        <f>'SO01 - Stavební práce'!J35</f>
        <v>0</v>
      </c>
      <c r="AY56" s="77">
        <f>'SO01 - Stavební práce'!J36</f>
        <v>0</v>
      </c>
      <c r="AZ56" s="77">
        <f>'SO01 - Stavební práce'!F33</f>
        <v>0</v>
      </c>
      <c r="BA56" s="77">
        <f>'SO01 - Stavební práce'!F34</f>
        <v>0</v>
      </c>
      <c r="BB56" s="77">
        <f>'SO01 - Stavební práce'!F35</f>
        <v>0</v>
      </c>
      <c r="BC56" s="77">
        <f>'SO01 - Stavební práce'!F36</f>
        <v>0</v>
      </c>
      <c r="BD56" s="79">
        <f>'SO01 - Stavební práce'!F37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16.5" customHeight="1">
      <c r="A57" s="71" t="s">
        <v>76</v>
      </c>
      <c r="B57" s="72"/>
      <c r="C57" s="73"/>
      <c r="D57" s="207" t="s">
        <v>86</v>
      </c>
      <c r="E57" s="207"/>
      <c r="F57" s="207"/>
      <c r="G57" s="207"/>
      <c r="H57" s="207"/>
      <c r="I57" s="74"/>
      <c r="J57" s="207" t="s">
        <v>87</v>
      </c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8">
        <f>'SO02 - Zdravotechnika'!J30</f>
        <v>0</v>
      </c>
      <c r="AH57" s="209"/>
      <c r="AI57" s="209"/>
      <c r="AJ57" s="209"/>
      <c r="AK57" s="209"/>
      <c r="AL57" s="209"/>
      <c r="AM57" s="209"/>
      <c r="AN57" s="208">
        <f t="shared" si="0"/>
        <v>0</v>
      </c>
      <c r="AO57" s="209"/>
      <c r="AP57" s="209"/>
      <c r="AQ57" s="75" t="s">
        <v>79</v>
      </c>
      <c r="AR57" s="72"/>
      <c r="AS57" s="76">
        <v>0</v>
      </c>
      <c r="AT57" s="77">
        <f t="shared" si="1"/>
        <v>0</v>
      </c>
      <c r="AU57" s="78">
        <f>'SO02 - Zdravotechnika'!P91</f>
        <v>0</v>
      </c>
      <c r="AV57" s="77">
        <f>'SO02 - Zdravotechnika'!J33</f>
        <v>0</v>
      </c>
      <c r="AW57" s="77">
        <f>'SO02 - Zdravotechnika'!J34</f>
        <v>0</v>
      </c>
      <c r="AX57" s="77">
        <f>'SO02 - Zdravotechnika'!J35</f>
        <v>0</v>
      </c>
      <c r="AY57" s="77">
        <f>'SO02 - Zdravotechnika'!J36</f>
        <v>0</v>
      </c>
      <c r="AZ57" s="77">
        <f>'SO02 - Zdravotechnika'!F33</f>
        <v>0</v>
      </c>
      <c r="BA57" s="77">
        <f>'SO02 - Zdravotechnika'!F34</f>
        <v>0</v>
      </c>
      <c r="BB57" s="77">
        <f>'SO02 - Zdravotechnika'!F35</f>
        <v>0</v>
      </c>
      <c r="BC57" s="77">
        <f>'SO02 - Zdravotechnika'!F36</f>
        <v>0</v>
      </c>
      <c r="BD57" s="79">
        <f>'SO02 - Zdravotechnika'!F37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16.5" customHeight="1">
      <c r="A58" s="71" t="s">
        <v>76</v>
      </c>
      <c r="B58" s="72"/>
      <c r="C58" s="73"/>
      <c r="D58" s="207" t="s">
        <v>89</v>
      </c>
      <c r="E58" s="207"/>
      <c r="F58" s="207"/>
      <c r="G58" s="207"/>
      <c r="H58" s="207"/>
      <c r="I58" s="74"/>
      <c r="J58" s="207" t="s">
        <v>90</v>
      </c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8">
        <f>'SO03 - Tuková kanalizace'!J30</f>
        <v>0</v>
      </c>
      <c r="AH58" s="209"/>
      <c r="AI58" s="209"/>
      <c r="AJ58" s="209"/>
      <c r="AK58" s="209"/>
      <c r="AL58" s="209"/>
      <c r="AM58" s="209"/>
      <c r="AN58" s="208">
        <f t="shared" si="0"/>
        <v>0</v>
      </c>
      <c r="AO58" s="209"/>
      <c r="AP58" s="209"/>
      <c r="AQ58" s="75" t="s">
        <v>79</v>
      </c>
      <c r="AR58" s="72"/>
      <c r="AS58" s="76">
        <v>0</v>
      </c>
      <c r="AT58" s="77">
        <f t="shared" si="1"/>
        <v>0</v>
      </c>
      <c r="AU58" s="78">
        <f>'SO03 - Tuková kanalizace'!P85</f>
        <v>0</v>
      </c>
      <c r="AV58" s="77">
        <f>'SO03 - Tuková kanalizace'!J33</f>
        <v>0</v>
      </c>
      <c r="AW58" s="77">
        <f>'SO03 - Tuková kanalizace'!J34</f>
        <v>0</v>
      </c>
      <c r="AX58" s="77">
        <f>'SO03 - Tuková kanalizace'!J35</f>
        <v>0</v>
      </c>
      <c r="AY58" s="77">
        <f>'SO03 - Tuková kanalizace'!J36</f>
        <v>0</v>
      </c>
      <c r="AZ58" s="77">
        <f>'SO03 - Tuková kanalizace'!F33</f>
        <v>0</v>
      </c>
      <c r="BA58" s="77">
        <f>'SO03 - Tuková kanalizace'!F34</f>
        <v>0</v>
      </c>
      <c r="BB58" s="77">
        <f>'SO03 - Tuková kanalizace'!F35</f>
        <v>0</v>
      </c>
      <c r="BC58" s="77">
        <f>'SO03 - Tuková kanalizace'!F36</f>
        <v>0</v>
      </c>
      <c r="BD58" s="79">
        <f>'SO03 - Tuková kanalizace'!F37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6" customFormat="1" ht="16.5" customHeight="1">
      <c r="A59" s="71" t="s">
        <v>76</v>
      </c>
      <c r="B59" s="72"/>
      <c r="C59" s="73"/>
      <c r="D59" s="207" t="s">
        <v>92</v>
      </c>
      <c r="E59" s="207"/>
      <c r="F59" s="207"/>
      <c r="G59" s="207"/>
      <c r="H59" s="207"/>
      <c r="I59" s="74"/>
      <c r="J59" s="207" t="s">
        <v>93</v>
      </c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8">
        <f>'SO05 - ÚT'!J30</f>
        <v>0</v>
      </c>
      <c r="AH59" s="209"/>
      <c r="AI59" s="209"/>
      <c r="AJ59" s="209"/>
      <c r="AK59" s="209"/>
      <c r="AL59" s="209"/>
      <c r="AM59" s="209"/>
      <c r="AN59" s="208">
        <f t="shared" si="0"/>
        <v>0</v>
      </c>
      <c r="AO59" s="209"/>
      <c r="AP59" s="209"/>
      <c r="AQ59" s="75" t="s">
        <v>79</v>
      </c>
      <c r="AR59" s="72"/>
      <c r="AS59" s="76">
        <v>0</v>
      </c>
      <c r="AT59" s="77">
        <f t="shared" si="1"/>
        <v>0</v>
      </c>
      <c r="AU59" s="78">
        <f>'SO05 - ÚT'!P81</f>
        <v>0</v>
      </c>
      <c r="AV59" s="77">
        <f>'SO05 - ÚT'!J33</f>
        <v>0</v>
      </c>
      <c r="AW59" s="77">
        <f>'SO05 - ÚT'!J34</f>
        <v>0</v>
      </c>
      <c r="AX59" s="77">
        <f>'SO05 - ÚT'!J35</f>
        <v>0</v>
      </c>
      <c r="AY59" s="77">
        <f>'SO05 - ÚT'!J36</f>
        <v>0</v>
      </c>
      <c r="AZ59" s="77">
        <f>'SO05 - ÚT'!F33</f>
        <v>0</v>
      </c>
      <c r="BA59" s="77">
        <f>'SO05 - ÚT'!F34</f>
        <v>0</v>
      </c>
      <c r="BB59" s="77">
        <f>'SO05 - ÚT'!F35</f>
        <v>0</v>
      </c>
      <c r="BC59" s="77">
        <f>'SO05 - ÚT'!F36</f>
        <v>0</v>
      </c>
      <c r="BD59" s="79">
        <f>'SO05 - ÚT'!F37</f>
        <v>0</v>
      </c>
      <c r="BT59" s="80" t="s">
        <v>80</v>
      </c>
      <c r="BV59" s="80" t="s">
        <v>74</v>
      </c>
      <c r="BW59" s="80" t="s">
        <v>94</v>
      </c>
      <c r="BX59" s="80" t="s">
        <v>5</v>
      </c>
      <c r="CL59" s="80" t="s">
        <v>19</v>
      </c>
      <c r="CM59" s="80" t="s">
        <v>82</v>
      </c>
    </row>
    <row r="60" spans="1:91" s="6" customFormat="1" ht="16.5" customHeight="1">
      <c r="A60" s="71" t="s">
        <v>76</v>
      </c>
      <c r="B60" s="72"/>
      <c r="C60" s="73"/>
      <c r="D60" s="207" t="s">
        <v>95</v>
      </c>
      <c r="E60" s="207"/>
      <c r="F60" s="207"/>
      <c r="G60" s="207"/>
      <c r="H60" s="207"/>
      <c r="I60" s="74"/>
      <c r="J60" s="207" t="s">
        <v>96</v>
      </c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8">
        <f>'SO06 - VZT'!J30</f>
        <v>0</v>
      </c>
      <c r="AH60" s="209"/>
      <c r="AI60" s="209"/>
      <c r="AJ60" s="209"/>
      <c r="AK60" s="209"/>
      <c r="AL60" s="209"/>
      <c r="AM60" s="209"/>
      <c r="AN60" s="208">
        <f t="shared" si="0"/>
        <v>0</v>
      </c>
      <c r="AO60" s="209"/>
      <c r="AP60" s="209"/>
      <c r="AQ60" s="75" t="s">
        <v>79</v>
      </c>
      <c r="AR60" s="72"/>
      <c r="AS60" s="76">
        <v>0</v>
      </c>
      <c r="AT60" s="77">
        <f t="shared" si="1"/>
        <v>0</v>
      </c>
      <c r="AU60" s="78">
        <f>'SO06 - VZT'!P81</f>
        <v>0</v>
      </c>
      <c r="AV60" s="77">
        <f>'SO06 - VZT'!J33</f>
        <v>0</v>
      </c>
      <c r="AW60" s="77">
        <f>'SO06 - VZT'!J34</f>
        <v>0</v>
      </c>
      <c r="AX60" s="77">
        <f>'SO06 - VZT'!J35</f>
        <v>0</v>
      </c>
      <c r="AY60" s="77">
        <f>'SO06 - VZT'!J36</f>
        <v>0</v>
      </c>
      <c r="AZ60" s="77">
        <f>'SO06 - VZT'!F33</f>
        <v>0</v>
      </c>
      <c r="BA60" s="77">
        <f>'SO06 - VZT'!F34</f>
        <v>0</v>
      </c>
      <c r="BB60" s="77">
        <f>'SO06 - VZT'!F35</f>
        <v>0</v>
      </c>
      <c r="BC60" s="77">
        <f>'SO06 - VZT'!F36</f>
        <v>0</v>
      </c>
      <c r="BD60" s="79">
        <f>'SO06 - VZT'!F37</f>
        <v>0</v>
      </c>
      <c r="BT60" s="80" t="s">
        <v>80</v>
      </c>
      <c r="BV60" s="80" t="s">
        <v>74</v>
      </c>
      <c r="BW60" s="80" t="s">
        <v>97</v>
      </c>
      <c r="BX60" s="80" t="s">
        <v>5</v>
      </c>
      <c r="CL60" s="80" t="s">
        <v>19</v>
      </c>
      <c r="CM60" s="80" t="s">
        <v>82</v>
      </c>
    </row>
    <row r="61" spans="1:91" s="6" customFormat="1" ht="16.5" customHeight="1">
      <c r="A61" s="71" t="s">
        <v>76</v>
      </c>
      <c r="B61" s="72"/>
      <c r="C61" s="73"/>
      <c r="D61" s="207" t="s">
        <v>98</v>
      </c>
      <c r="E61" s="207"/>
      <c r="F61" s="207"/>
      <c r="G61" s="207"/>
      <c r="H61" s="207"/>
      <c r="I61" s="74"/>
      <c r="J61" s="207" t="s">
        <v>99</v>
      </c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8">
        <f>'SO07 - Elektroinstalace'!J30</f>
        <v>0</v>
      </c>
      <c r="AH61" s="209"/>
      <c r="AI61" s="209"/>
      <c r="AJ61" s="209"/>
      <c r="AK61" s="209"/>
      <c r="AL61" s="209"/>
      <c r="AM61" s="209"/>
      <c r="AN61" s="208">
        <f t="shared" si="0"/>
        <v>0</v>
      </c>
      <c r="AO61" s="209"/>
      <c r="AP61" s="209"/>
      <c r="AQ61" s="75" t="s">
        <v>79</v>
      </c>
      <c r="AR61" s="72"/>
      <c r="AS61" s="76">
        <v>0</v>
      </c>
      <c r="AT61" s="77">
        <f t="shared" si="1"/>
        <v>0</v>
      </c>
      <c r="AU61" s="78">
        <f>'SO07 - Elektroinstalace'!P86</f>
        <v>0</v>
      </c>
      <c r="AV61" s="77">
        <f>'SO07 - Elektroinstalace'!J33</f>
        <v>0</v>
      </c>
      <c r="AW61" s="77">
        <f>'SO07 - Elektroinstalace'!J34</f>
        <v>0</v>
      </c>
      <c r="AX61" s="77">
        <f>'SO07 - Elektroinstalace'!J35</f>
        <v>0</v>
      </c>
      <c r="AY61" s="77">
        <f>'SO07 - Elektroinstalace'!J36</f>
        <v>0</v>
      </c>
      <c r="AZ61" s="77">
        <f>'SO07 - Elektroinstalace'!F33</f>
        <v>0</v>
      </c>
      <c r="BA61" s="77">
        <f>'SO07 - Elektroinstalace'!F34</f>
        <v>0</v>
      </c>
      <c r="BB61" s="77">
        <f>'SO07 - Elektroinstalace'!F35</f>
        <v>0</v>
      </c>
      <c r="BC61" s="77">
        <f>'SO07 - Elektroinstalace'!F36</f>
        <v>0</v>
      </c>
      <c r="BD61" s="79">
        <f>'SO07 - Elektroinstalace'!F37</f>
        <v>0</v>
      </c>
      <c r="BT61" s="80" t="s">
        <v>80</v>
      </c>
      <c r="BV61" s="80" t="s">
        <v>74</v>
      </c>
      <c r="BW61" s="80" t="s">
        <v>100</v>
      </c>
      <c r="BX61" s="80" t="s">
        <v>5</v>
      </c>
      <c r="CL61" s="80" t="s">
        <v>19</v>
      </c>
      <c r="CM61" s="80" t="s">
        <v>82</v>
      </c>
    </row>
    <row r="62" spans="1:91" s="6" customFormat="1" ht="16.5" customHeight="1">
      <c r="A62" s="71" t="s">
        <v>76</v>
      </c>
      <c r="B62" s="72"/>
      <c r="C62" s="73"/>
      <c r="D62" s="207" t="s">
        <v>101</v>
      </c>
      <c r="E62" s="207"/>
      <c r="F62" s="207"/>
      <c r="G62" s="207"/>
      <c r="H62" s="207"/>
      <c r="I62" s="74"/>
      <c r="J62" s="207" t="s">
        <v>102</v>
      </c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8">
        <f>'SO99 - Vedlejší rozpočtov...'!J30</f>
        <v>0</v>
      </c>
      <c r="AH62" s="209"/>
      <c r="AI62" s="209"/>
      <c r="AJ62" s="209"/>
      <c r="AK62" s="209"/>
      <c r="AL62" s="209"/>
      <c r="AM62" s="209"/>
      <c r="AN62" s="208">
        <f t="shared" si="0"/>
        <v>0</v>
      </c>
      <c r="AO62" s="209"/>
      <c r="AP62" s="209"/>
      <c r="AQ62" s="75" t="s">
        <v>79</v>
      </c>
      <c r="AR62" s="72"/>
      <c r="AS62" s="81">
        <v>0</v>
      </c>
      <c r="AT62" s="82">
        <f t="shared" si="1"/>
        <v>0</v>
      </c>
      <c r="AU62" s="83">
        <f>'SO99 - Vedlejší rozpočtov...'!P83</f>
        <v>0</v>
      </c>
      <c r="AV62" s="82">
        <f>'SO99 - Vedlejší rozpočtov...'!J33</f>
        <v>0</v>
      </c>
      <c r="AW62" s="82">
        <f>'SO99 - Vedlejší rozpočtov...'!J34</f>
        <v>0</v>
      </c>
      <c r="AX62" s="82">
        <f>'SO99 - Vedlejší rozpočtov...'!J35</f>
        <v>0</v>
      </c>
      <c r="AY62" s="82">
        <f>'SO99 - Vedlejší rozpočtov...'!J36</f>
        <v>0</v>
      </c>
      <c r="AZ62" s="82">
        <f>'SO99 - Vedlejší rozpočtov...'!F33</f>
        <v>0</v>
      </c>
      <c r="BA62" s="82">
        <f>'SO99 - Vedlejší rozpočtov...'!F34</f>
        <v>0</v>
      </c>
      <c r="BB62" s="82">
        <f>'SO99 - Vedlejší rozpočtov...'!F35</f>
        <v>0</v>
      </c>
      <c r="BC62" s="82">
        <f>'SO99 - Vedlejší rozpočtov...'!F36</f>
        <v>0</v>
      </c>
      <c r="BD62" s="84">
        <f>'SO99 - Vedlejší rozpočtov...'!F37</f>
        <v>0</v>
      </c>
      <c r="BT62" s="80" t="s">
        <v>80</v>
      </c>
      <c r="BV62" s="80" t="s">
        <v>74</v>
      </c>
      <c r="BW62" s="80" t="s">
        <v>103</v>
      </c>
      <c r="BX62" s="80" t="s">
        <v>5</v>
      </c>
      <c r="CL62" s="80" t="s">
        <v>19</v>
      </c>
      <c r="CM62" s="80" t="s">
        <v>82</v>
      </c>
    </row>
    <row r="63" spans="1:91" s="1" customFormat="1" ht="30" customHeight="1">
      <c r="B63" s="32"/>
      <c r="AR63" s="32"/>
    </row>
    <row r="64" spans="1:91" s="1" customFormat="1" ht="7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32"/>
    </row>
  </sheetData>
  <sheetProtection algorithmName="SHA-512" hashValue="tbiIRt7NRZOaHzTA6+N7acDHma2DPy83JwLpmThpzGAODlXQG7J0+lctzhFZhAxs2rFJXSHTSvaa0av2EKoz+A==" saltValue="tDKqKwm+fIQsTR0Bhkx4nnlDC4avX1xPf8uTDysqr1A/wc+1Q6dAc7T9i0X94Ix5NVvMJpB4zT04ITmwjxVzqw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00 - Bourací práce'!C2" display="/" xr:uid="{00000000-0004-0000-0000-000000000000}"/>
    <hyperlink ref="A56" location="'SO01 - Stavební práce'!C2" display="/" xr:uid="{00000000-0004-0000-0000-000001000000}"/>
    <hyperlink ref="A57" location="'SO02 - Zdravotechnika'!C2" display="/" xr:uid="{00000000-0004-0000-0000-000002000000}"/>
    <hyperlink ref="A58" location="'SO03 - Tuková kanalizace'!C2" display="/" xr:uid="{00000000-0004-0000-0000-000003000000}"/>
    <hyperlink ref="A59" location="'SO05 - ÚT'!C2" display="/" xr:uid="{00000000-0004-0000-0000-000004000000}"/>
    <hyperlink ref="A60" location="'SO06 - VZT'!C2" display="/" xr:uid="{00000000-0004-0000-0000-000005000000}"/>
    <hyperlink ref="A61" location="'SO07 - Elektroinstalace'!C2" display="/" xr:uid="{00000000-0004-0000-0000-000006000000}"/>
    <hyperlink ref="A62" location="'SO99 - Vedlejší rozpočtov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33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81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106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107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ROUND(J91,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ROUND((SUM(BE91:BE432)),  2)</f>
        <v>0</v>
      </c>
      <c r="I33" s="89">
        <v>0.21</v>
      </c>
      <c r="J33" s="88">
        <f>ROUND(((SUM(BE91:BE432))*I33),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ROUND((SUM(BF91:BF432)),  2)</f>
        <v>0</v>
      </c>
      <c r="I34" s="89">
        <v>0.15</v>
      </c>
      <c r="J34" s="88">
        <f>ROUND(((SUM(BF91:BF432))*I34),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ROUND((SUM(BG91:BG432)),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ROUND((SUM(BH91:BH432)),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ROUND((SUM(BI91:BI432)),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SO00 - Bourací práce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Richard Menšík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J91</f>
        <v>0</v>
      </c>
      <c r="L59" s="32"/>
      <c r="AU59" s="17" t="s">
        <v>111</v>
      </c>
    </row>
    <row r="60" spans="2:47" s="8" customFormat="1" ht="2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20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20" customHeight="1">
      <c r="B62" s="103"/>
      <c r="D62" s="104" t="s">
        <v>114</v>
      </c>
      <c r="E62" s="105"/>
      <c r="F62" s="105"/>
      <c r="G62" s="105"/>
      <c r="H62" s="105"/>
      <c r="I62" s="105"/>
      <c r="J62" s="106">
        <f>J223</f>
        <v>0</v>
      </c>
      <c r="L62" s="103"/>
    </row>
    <row r="63" spans="2:47" s="8" customFormat="1" ht="25" customHeight="1">
      <c r="B63" s="99"/>
      <c r="D63" s="100" t="s">
        <v>115</v>
      </c>
      <c r="E63" s="101"/>
      <c r="F63" s="101"/>
      <c r="G63" s="101"/>
      <c r="H63" s="101"/>
      <c r="I63" s="101"/>
      <c r="J63" s="102">
        <f>J268</f>
        <v>0</v>
      </c>
      <c r="L63" s="99"/>
    </row>
    <row r="64" spans="2:47" s="9" customFormat="1" ht="20" customHeight="1">
      <c r="B64" s="103"/>
      <c r="D64" s="104" t="s">
        <v>116</v>
      </c>
      <c r="E64" s="105"/>
      <c r="F64" s="105"/>
      <c r="G64" s="105"/>
      <c r="H64" s="105"/>
      <c r="I64" s="105"/>
      <c r="J64" s="106">
        <f>J269</f>
        <v>0</v>
      </c>
      <c r="L64" s="103"/>
    </row>
    <row r="65" spans="2:12" s="9" customFormat="1" ht="20" customHeight="1">
      <c r="B65" s="103"/>
      <c r="D65" s="104" t="s">
        <v>117</v>
      </c>
      <c r="E65" s="105"/>
      <c r="F65" s="105"/>
      <c r="G65" s="105"/>
      <c r="H65" s="105"/>
      <c r="I65" s="105"/>
      <c r="J65" s="106">
        <f>J284</f>
        <v>0</v>
      </c>
      <c r="L65" s="103"/>
    </row>
    <row r="66" spans="2:12" s="9" customFormat="1" ht="20" customHeight="1">
      <c r="B66" s="103"/>
      <c r="D66" s="104" t="s">
        <v>118</v>
      </c>
      <c r="E66" s="105"/>
      <c r="F66" s="105"/>
      <c r="G66" s="105"/>
      <c r="H66" s="105"/>
      <c r="I66" s="105"/>
      <c r="J66" s="106">
        <f>J290</f>
        <v>0</v>
      </c>
      <c r="L66" s="103"/>
    </row>
    <row r="67" spans="2:12" s="9" customFormat="1" ht="20" customHeight="1">
      <c r="B67" s="103"/>
      <c r="D67" s="104" t="s">
        <v>119</v>
      </c>
      <c r="E67" s="105"/>
      <c r="F67" s="105"/>
      <c r="G67" s="105"/>
      <c r="H67" s="105"/>
      <c r="I67" s="105"/>
      <c r="J67" s="106">
        <f>J296</f>
        <v>0</v>
      </c>
      <c r="L67" s="103"/>
    </row>
    <row r="68" spans="2:12" s="9" customFormat="1" ht="20" customHeight="1">
      <c r="B68" s="103"/>
      <c r="D68" s="104" t="s">
        <v>120</v>
      </c>
      <c r="E68" s="105"/>
      <c r="F68" s="105"/>
      <c r="G68" s="105"/>
      <c r="H68" s="105"/>
      <c r="I68" s="105"/>
      <c r="J68" s="106">
        <f>J323</f>
        <v>0</v>
      </c>
      <c r="L68" s="103"/>
    </row>
    <row r="69" spans="2:12" s="9" customFormat="1" ht="20" customHeight="1">
      <c r="B69" s="103"/>
      <c r="D69" s="104" t="s">
        <v>121</v>
      </c>
      <c r="E69" s="105"/>
      <c r="F69" s="105"/>
      <c r="G69" s="105"/>
      <c r="H69" s="105"/>
      <c r="I69" s="105"/>
      <c r="J69" s="106">
        <f>J332</f>
        <v>0</v>
      </c>
      <c r="L69" s="103"/>
    </row>
    <row r="70" spans="2:12" s="9" customFormat="1" ht="20" customHeight="1">
      <c r="B70" s="103"/>
      <c r="D70" s="104" t="s">
        <v>122</v>
      </c>
      <c r="E70" s="105"/>
      <c r="F70" s="105"/>
      <c r="G70" s="105"/>
      <c r="H70" s="105"/>
      <c r="I70" s="105"/>
      <c r="J70" s="106">
        <f>J351</f>
        <v>0</v>
      </c>
      <c r="L70" s="103"/>
    </row>
    <row r="71" spans="2:12" s="9" customFormat="1" ht="20" customHeight="1">
      <c r="B71" s="103"/>
      <c r="D71" s="104" t="s">
        <v>123</v>
      </c>
      <c r="E71" s="105"/>
      <c r="F71" s="105"/>
      <c r="G71" s="105"/>
      <c r="H71" s="105"/>
      <c r="I71" s="105"/>
      <c r="J71" s="106">
        <f>J363</f>
        <v>0</v>
      </c>
      <c r="L71" s="103"/>
    </row>
    <row r="72" spans="2:12" s="1" customFormat="1" ht="21.75" customHeight="1">
      <c r="B72" s="32"/>
      <c r="L72" s="32"/>
    </row>
    <row r="73" spans="2:12" s="1" customFormat="1" ht="7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5" customHeight="1">
      <c r="B78" s="32"/>
      <c r="C78" s="21" t="s">
        <v>124</v>
      </c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231" t="str">
        <f>E7</f>
        <v>SŠGS - LÁZNĚ BĚLOHRAD - CVIČNÁ KUCHYNĚ</v>
      </c>
      <c r="F81" s="232"/>
      <c r="G81" s="232"/>
      <c r="H81" s="232"/>
      <c r="L81" s="32"/>
    </row>
    <row r="82" spans="2:65" s="1" customFormat="1" ht="12" customHeight="1">
      <c r="B82" s="32"/>
      <c r="C82" s="27" t="s">
        <v>105</v>
      </c>
      <c r="L82" s="32"/>
    </row>
    <row r="83" spans="2:65" s="1" customFormat="1" ht="16.5" customHeight="1">
      <c r="B83" s="32"/>
      <c r="E83" s="194" t="str">
        <f>E9</f>
        <v>SO00 - Bourací práce</v>
      </c>
      <c r="F83" s="233"/>
      <c r="G83" s="233"/>
      <c r="H83" s="233"/>
      <c r="L83" s="32"/>
    </row>
    <row r="84" spans="2:65" s="1" customFormat="1" ht="7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Lázně Bělohrad</v>
      </c>
      <c r="I85" s="27" t="s">
        <v>23</v>
      </c>
      <c r="J85" s="49" t="str">
        <f>IF(J12="","",J12)</f>
        <v>23. 8. 2023</v>
      </c>
      <c r="L85" s="32"/>
    </row>
    <row r="86" spans="2:65" s="1" customFormat="1" ht="7" customHeight="1">
      <c r="B86" s="32"/>
      <c r="L86" s="32"/>
    </row>
    <row r="87" spans="2:65" s="1" customFormat="1" ht="15.25" customHeight="1">
      <c r="B87" s="32"/>
      <c r="C87" s="27" t="s">
        <v>25</v>
      </c>
      <c r="F87" s="25" t="str">
        <f>E15</f>
        <v xml:space="preserve"> </v>
      </c>
      <c r="I87" s="27" t="s">
        <v>31</v>
      </c>
      <c r="J87" s="30" t="str">
        <f>E21</f>
        <v>Ing. Martin Just</v>
      </c>
      <c r="L87" s="32"/>
    </row>
    <row r="88" spans="2:65" s="1" customFormat="1" ht="15.25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>Richard Menšík</v>
      </c>
      <c r="L88" s="32"/>
    </row>
    <row r="89" spans="2:65" s="1" customFormat="1" ht="10.25" customHeight="1">
      <c r="B89" s="32"/>
      <c r="L89" s="32"/>
    </row>
    <row r="90" spans="2:65" s="10" customFormat="1" ht="29.25" customHeight="1">
      <c r="B90" s="107"/>
      <c r="C90" s="108" t="s">
        <v>125</v>
      </c>
      <c r="D90" s="109" t="s">
        <v>57</v>
      </c>
      <c r="E90" s="109" t="s">
        <v>53</v>
      </c>
      <c r="F90" s="109" t="s">
        <v>54</v>
      </c>
      <c r="G90" s="109" t="s">
        <v>126</v>
      </c>
      <c r="H90" s="109" t="s">
        <v>127</v>
      </c>
      <c r="I90" s="109" t="s">
        <v>128</v>
      </c>
      <c r="J90" s="109" t="s">
        <v>110</v>
      </c>
      <c r="K90" s="110" t="s">
        <v>129</v>
      </c>
      <c r="L90" s="107"/>
      <c r="M90" s="56" t="s">
        <v>19</v>
      </c>
      <c r="N90" s="57" t="s">
        <v>42</v>
      </c>
      <c r="O90" s="57" t="s">
        <v>130</v>
      </c>
      <c r="P90" s="57" t="s">
        <v>131</v>
      </c>
      <c r="Q90" s="57" t="s">
        <v>132</v>
      </c>
      <c r="R90" s="57" t="s">
        <v>133</v>
      </c>
      <c r="S90" s="57" t="s">
        <v>134</v>
      </c>
      <c r="T90" s="58" t="s">
        <v>135</v>
      </c>
    </row>
    <row r="91" spans="2:65" s="1" customFormat="1" ht="22.75" customHeight="1">
      <c r="B91" s="32"/>
      <c r="C91" s="61" t="s">
        <v>136</v>
      </c>
      <c r="J91" s="111">
        <f>BK91</f>
        <v>0</v>
      </c>
      <c r="L91" s="32"/>
      <c r="M91" s="59"/>
      <c r="N91" s="50"/>
      <c r="O91" s="50"/>
      <c r="P91" s="112">
        <f>P92+P268</f>
        <v>0</v>
      </c>
      <c r="Q91" s="50"/>
      <c r="R91" s="112">
        <f>R92+R268</f>
        <v>1.08331865</v>
      </c>
      <c r="S91" s="50"/>
      <c r="T91" s="113">
        <f>T92+T268</f>
        <v>160.86756386000002</v>
      </c>
      <c r="AT91" s="17" t="s">
        <v>71</v>
      </c>
      <c r="AU91" s="17" t="s">
        <v>111</v>
      </c>
      <c r="BK91" s="114">
        <f>BK92+BK268</f>
        <v>0</v>
      </c>
    </row>
    <row r="92" spans="2:65" s="11" customFormat="1" ht="26" customHeight="1">
      <c r="B92" s="115"/>
      <c r="D92" s="116" t="s">
        <v>71</v>
      </c>
      <c r="E92" s="117" t="s">
        <v>137</v>
      </c>
      <c r="F92" s="117" t="s">
        <v>138</v>
      </c>
      <c r="I92" s="118"/>
      <c r="J92" s="119">
        <f>BK92</f>
        <v>0</v>
      </c>
      <c r="L92" s="115"/>
      <c r="M92" s="120"/>
      <c r="P92" s="121">
        <f>P93+P223</f>
        <v>0</v>
      </c>
      <c r="R92" s="121">
        <f>R93+R223</f>
        <v>0</v>
      </c>
      <c r="T92" s="122">
        <f>T93+T223</f>
        <v>146.81066200000001</v>
      </c>
      <c r="AR92" s="116" t="s">
        <v>80</v>
      </c>
      <c r="AT92" s="123" t="s">
        <v>71</v>
      </c>
      <c r="AU92" s="123" t="s">
        <v>72</v>
      </c>
      <c r="AY92" s="116" t="s">
        <v>139</v>
      </c>
      <c r="BK92" s="124">
        <f>BK93+BK223</f>
        <v>0</v>
      </c>
    </row>
    <row r="93" spans="2:65" s="11" customFormat="1" ht="22.75" customHeight="1">
      <c r="B93" s="115"/>
      <c r="D93" s="116" t="s">
        <v>71</v>
      </c>
      <c r="E93" s="125" t="s">
        <v>140</v>
      </c>
      <c r="F93" s="125" t="s">
        <v>141</v>
      </c>
      <c r="I93" s="118"/>
      <c r="J93" s="126">
        <f>BK93</f>
        <v>0</v>
      </c>
      <c r="L93" s="115"/>
      <c r="M93" s="120"/>
      <c r="P93" s="121">
        <f>SUM(P94:P222)</f>
        <v>0</v>
      </c>
      <c r="R93" s="121">
        <f>SUM(R94:R222)</f>
        <v>0</v>
      </c>
      <c r="T93" s="122">
        <f>SUM(T94:T222)</f>
        <v>146.81066200000001</v>
      </c>
      <c r="AR93" s="116" t="s">
        <v>80</v>
      </c>
      <c r="AT93" s="123" t="s">
        <v>71</v>
      </c>
      <c r="AU93" s="123" t="s">
        <v>80</v>
      </c>
      <c r="AY93" s="116" t="s">
        <v>139</v>
      </c>
      <c r="BK93" s="124">
        <f>SUM(BK94:BK222)</f>
        <v>0</v>
      </c>
    </row>
    <row r="94" spans="2:65" s="1" customFormat="1" ht="24.25" customHeight="1">
      <c r="B94" s="32"/>
      <c r="C94" s="127" t="s">
        <v>80</v>
      </c>
      <c r="D94" s="127" t="s">
        <v>142</v>
      </c>
      <c r="E94" s="128" t="s">
        <v>143</v>
      </c>
      <c r="F94" s="129" t="s">
        <v>144</v>
      </c>
      <c r="G94" s="130" t="s">
        <v>145</v>
      </c>
      <c r="H94" s="131">
        <v>13.041</v>
      </c>
      <c r="I94" s="132"/>
      <c r="J94" s="133">
        <f>ROUND(I94*H94,2)</f>
        <v>0</v>
      </c>
      <c r="K94" s="129" t="s">
        <v>146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1.8</v>
      </c>
      <c r="T94" s="137">
        <f>S94*H94</f>
        <v>23.473800000000001</v>
      </c>
      <c r="AR94" s="138" t="s">
        <v>147</v>
      </c>
      <c r="AT94" s="138" t="s">
        <v>142</v>
      </c>
      <c r="AU94" s="138" t="s">
        <v>82</v>
      </c>
      <c r="AY94" s="17" t="s">
        <v>139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147</v>
      </c>
      <c r="BM94" s="138" t="s">
        <v>148</v>
      </c>
    </row>
    <row r="95" spans="2:65" s="1" customFormat="1" ht="11">
      <c r="B95" s="32"/>
      <c r="D95" s="140" t="s">
        <v>149</v>
      </c>
      <c r="F95" s="141" t="s">
        <v>150</v>
      </c>
      <c r="I95" s="142"/>
      <c r="L95" s="32"/>
      <c r="M95" s="143"/>
      <c r="T95" s="53"/>
      <c r="AT95" s="17" t="s">
        <v>149</v>
      </c>
      <c r="AU95" s="17" t="s">
        <v>82</v>
      </c>
    </row>
    <row r="96" spans="2:65" s="12" customFormat="1" ht="12">
      <c r="B96" s="144"/>
      <c r="D96" s="145" t="s">
        <v>151</v>
      </c>
      <c r="E96" s="146" t="s">
        <v>19</v>
      </c>
      <c r="F96" s="147" t="s">
        <v>152</v>
      </c>
      <c r="H96" s="148">
        <v>0.56499999999999995</v>
      </c>
      <c r="I96" s="149"/>
      <c r="L96" s="144"/>
      <c r="M96" s="150"/>
      <c r="T96" s="151"/>
      <c r="AT96" s="146" t="s">
        <v>151</v>
      </c>
      <c r="AU96" s="146" t="s">
        <v>82</v>
      </c>
      <c r="AV96" s="12" t="s">
        <v>82</v>
      </c>
      <c r="AW96" s="12" t="s">
        <v>33</v>
      </c>
      <c r="AX96" s="12" t="s">
        <v>72</v>
      </c>
      <c r="AY96" s="146" t="s">
        <v>139</v>
      </c>
    </row>
    <row r="97" spans="2:65" s="12" customFormat="1" ht="24">
      <c r="B97" s="144"/>
      <c r="D97" s="145" t="s">
        <v>151</v>
      </c>
      <c r="E97" s="146" t="s">
        <v>19</v>
      </c>
      <c r="F97" s="147" t="s">
        <v>153</v>
      </c>
      <c r="H97" s="148">
        <v>0.94</v>
      </c>
      <c r="I97" s="149"/>
      <c r="L97" s="144"/>
      <c r="M97" s="150"/>
      <c r="T97" s="151"/>
      <c r="AT97" s="146" t="s">
        <v>151</v>
      </c>
      <c r="AU97" s="146" t="s">
        <v>82</v>
      </c>
      <c r="AV97" s="12" t="s">
        <v>82</v>
      </c>
      <c r="AW97" s="12" t="s">
        <v>33</v>
      </c>
      <c r="AX97" s="12" t="s">
        <v>72</v>
      </c>
      <c r="AY97" s="146" t="s">
        <v>139</v>
      </c>
    </row>
    <row r="98" spans="2:65" s="12" customFormat="1" ht="12">
      <c r="B98" s="144"/>
      <c r="D98" s="145" t="s">
        <v>151</v>
      </c>
      <c r="E98" s="146" t="s">
        <v>19</v>
      </c>
      <c r="F98" s="147" t="s">
        <v>154</v>
      </c>
      <c r="H98" s="148">
        <v>0.67700000000000005</v>
      </c>
      <c r="I98" s="149"/>
      <c r="L98" s="144"/>
      <c r="M98" s="150"/>
      <c r="T98" s="151"/>
      <c r="AT98" s="146" t="s">
        <v>151</v>
      </c>
      <c r="AU98" s="146" t="s">
        <v>82</v>
      </c>
      <c r="AV98" s="12" t="s">
        <v>82</v>
      </c>
      <c r="AW98" s="12" t="s">
        <v>33</v>
      </c>
      <c r="AX98" s="12" t="s">
        <v>72</v>
      </c>
      <c r="AY98" s="146" t="s">
        <v>139</v>
      </c>
    </row>
    <row r="99" spans="2:65" s="12" customFormat="1" ht="24">
      <c r="B99" s="144"/>
      <c r="D99" s="145" t="s">
        <v>151</v>
      </c>
      <c r="E99" s="146" t="s">
        <v>19</v>
      </c>
      <c r="F99" s="147" t="s">
        <v>155</v>
      </c>
      <c r="H99" s="148">
        <v>2.1030000000000002</v>
      </c>
      <c r="I99" s="149"/>
      <c r="L99" s="144"/>
      <c r="M99" s="150"/>
      <c r="T99" s="151"/>
      <c r="AT99" s="146" t="s">
        <v>151</v>
      </c>
      <c r="AU99" s="146" t="s">
        <v>82</v>
      </c>
      <c r="AV99" s="12" t="s">
        <v>82</v>
      </c>
      <c r="AW99" s="12" t="s">
        <v>33</v>
      </c>
      <c r="AX99" s="12" t="s">
        <v>72</v>
      </c>
      <c r="AY99" s="146" t="s">
        <v>139</v>
      </c>
    </row>
    <row r="100" spans="2:65" s="12" customFormat="1" ht="24">
      <c r="B100" s="144"/>
      <c r="D100" s="145" t="s">
        <v>151</v>
      </c>
      <c r="E100" s="146" t="s">
        <v>19</v>
      </c>
      <c r="F100" s="147" t="s">
        <v>156</v>
      </c>
      <c r="H100" s="148">
        <v>2.0070000000000001</v>
      </c>
      <c r="I100" s="149"/>
      <c r="L100" s="144"/>
      <c r="M100" s="150"/>
      <c r="T100" s="151"/>
      <c r="AT100" s="146" t="s">
        <v>151</v>
      </c>
      <c r="AU100" s="146" t="s">
        <v>82</v>
      </c>
      <c r="AV100" s="12" t="s">
        <v>82</v>
      </c>
      <c r="AW100" s="12" t="s">
        <v>33</v>
      </c>
      <c r="AX100" s="12" t="s">
        <v>72</v>
      </c>
      <c r="AY100" s="146" t="s">
        <v>139</v>
      </c>
    </row>
    <row r="101" spans="2:65" s="12" customFormat="1" ht="12">
      <c r="B101" s="144"/>
      <c r="D101" s="145" t="s">
        <v>151</v>
      </c>
      <c r="E101" s="146" t="s">
        <v>19</v>
      </c>
      <c r="F101" s="147" t="s">
        <v>157</v>
      </c>
      <c r="H101" s="148">
        <v>2.9510000000000001</v>
      </c>
      <c r="I101" s="149"/>
      <c r="L101" s="144"/>
      <c r="M101" s="150"/>
      <c r="T101" s="151"/>
      <c r="AT101" s="146" t="s">
        <v>151</v>
      </c>
      <c r="AU101" s="146" t="s">
        <v>82</v>
      </c>
      <c r="AV101" s="12" t="s">
        <v>82</v>
      </c>
      <c r="AW101" s="12" t="s">
        <v>33</v>
      </c>
      <c r="AX101" s="12" t="s">
        <v>72</v>
      </c>
      <c r="AY101" s="146" t="s">
        <v>139</v>
      </c>
    </row>
    <row r="102" spans="2:65" s="12" customFormat="1" ht="24">
      <c r="B102" s="144"/>
      <c r="D102" s="145" t="s">
        <v>151</v>
      </c>
      <c r="E102" s="146" t="s">
        <v>19</v>
      </c>
      <c r="F102" s="147" t="s">
        <v>158</v>
      </c>
      <c r="H102" s="148">
        <v>0.17499999999999999</v>
      </c>
      <c r="I102" s="149"/>
      <c r="L102" s="144"/>
      <c r="M102" s="150"/>
      <c r="T102" s="151"/>
      <c r="AT102" s="146" t="s">
        <v>151</v>
      </c>
      <c r="AU102" s="146" t="s">
        <v>82</v>
      </c>
      <c r="AV102" s="12" t="s">
        <v>82</v>
      </c>
      <c r="AW102" s="12" t="s">
        <v>33</v>
      </c>
      <c r="AX102" s="12" t="s">
        <v>72</v>
      </c>
      <c r="AY102" s="146" t="s">
        <v>139</v>
      </c>
    </row>
    <row r="103" spans="2:65" s="12" customFormat="1" ht="12">
      <c r="B103" s="144"/>
      <c r="D103" s="145" t="s">
        <v>151</v>
      </c>
      <c r="E103" s="146" t="s">
        <v>19</v>
      </c>
      <c r="F103" s="147" t="s">
        <v>159</v>
      </c>
      <c r="H103" s="148">
        <v>1.7669999999999999</v>
      </c>
      <c r="I103" s="149"/>
      <c r="L103" s="144"/>
      <c r="M103" s="150"/>
      <c r="T103" s="151"/>
      <c r="AT103" s="146" t="s">
        <v>151</v>
      </c>
      <c r="AU103" s="146" t="s">
        <v>82</v>
      </c>
      <c r="AV103" s="12" t="s">
        <v>82</v>
      </c>
      <c r="AW103" s="12" t="s">
        <v>33</v>
      </c>
      <c r="AX103" s="12" t="s">
        <v>72</v>
      </c>
      <c r="AY103" s="146" t="s">
        <v>139</v>
      </c>
    </row>
    <row r="104" spans="2:65" s="12" customFormat="1" ht="24">
      <c r="B104" s="144"/>
      <c r="D104" s="145" t="s">
        <v>151</v>
      </c>
      <c r="E104" s="146" t="s">
        <v>19</v>
      </c>
      <c r="F104" s="147" t="s">
        <v>160</v>
      </c>
      <c r="H104" s="148">
        <v>0.69399999999999995</v>
      </c>
      <c r="I104" s="149"/>
      <c r="L104" s="144"/>
      <c r="M104" s="150"/>
      <c r="T104" s="151"/>
      <c r="AT104" s="146" t="s">
        <v>151</v>
      </c>
      <c r="AU104" s="146" t="s">
        <v>82</v>
      </c>
      <c r="AV104" s="12" t="s">
        <v>82</v>
      </c>
      <c r="AW104" s="12" t="s">
        <v>33</v>
      </c>
      <c r="AX104" s="12" t="s">
        <v>72</v>
      </c>
      <c r="AY104" s="146" t="s">
        <v>139</v>
      </c>
    </row>
    <row r="105" spans="2:65" s="12" customFormat="1" ht="12">
      <c r="B105" s="144"/>
      <c r="D105" s="145" t="s">
        <v>151</v>
      </c>
      <c r="E105" s="146" t="s">
        <v>19</v>
      </c>
      <c r="F105" s="147" t="s">
        <v>161</v>
      </c>
      <c r="H105" s="148">
        <v>0.69</v>
      </c>
      <c r="I105" s="149"/>
      <c r="L105" s="144"/>
      <c r="M105" s="150"/>
      <c r="T105" s="151"/>
      <c r="AT105" s="146" t="s">
        <v>151</v>
      </c>
      <c r="AU105" s="146" t="s">
        <v>82</v>
      </c>
      <c r="AV105" s="12" t="s">
        <v>82</v>
      </c>
      <c r="AW105" s="12" t="s">
        <v>33</v>
      </c>
      <c r="AX105" s="12" t="s">
        <v>72</v>
      </c>
      <c r="AY105" s="146" t="s">
        <v>139</v>
      </c>
    </row>
    <row r="106" spans="2:65" s="12" customFormat="1" ht="24">
      <c r="B106" s="144"/>
      <c r="D106" s="145" t="s">
        <v>151</v>
      </c>
      <c r="E106" s="146" t="s">
        <v>19</v>
      </c>
      <c r="F106" s="147" t="s">
        <v>162</v>
      </c>
      <c r="H106" s="148">
        <v>0.47199999999999998</v>
      </c>
      <c r="I106" s="149"/>
      <c r="L106" s="144"/>
      <c r="M106" s="150"/>
      <c r="T106" s="151"/>
      <c r="AT106" s="146" t="s">
        <v>151</v>
      </c>
      <c r="AU106" s="146" t="s">
        <v>82</v>
      </c>
      <c r="AV106" s="12" t="s">
        <v>82</v>
      </c>
      <c r="AW106" s="12" t="s">
        <v>33</v>
      </c>
      <c r="AX106" s="12" t="s">
        <v>72</v>
      </c>
      <c r="AY106" s="146" t="s">
        <v>139</v>
      </c>
    </row>
    <row r="107" spans="2:65" s="13" customFormat="1" ht="12">
      <c r="B107" s="152"/>
      <c r="D107" s="145" t="s">
        <v>151</v>
      </c>
      <c r="E107" s="153" t="s">
        <v>19</v>
      </c>
      <c r="F107" s="154" t="s">
        <v>163</v>
      </c>
      <c r="H107" s="155">
        <v>13.041</v>
      </c>
      <c r="I107" s="156"/>
      <c r="L107" s="152"/>
      <c r="M107" s="157"/>
      <c r="T107" s="158"/>
      <c r="AT107" s="153" t="s">
        <v>151</v>
      </c>
      <c r="AU107" s="153" t="s">
        <v>82</v>
      </c>
      <c r="AV107" s="13" t="s">
        <v>147</v>
      </c>
      <c r="AW107" s="13" t="s">
        <v>33</v>
      </c>
      <c r="AX107" s="13" t="s">
        <v>80</v>
      </c>
      <c r="AY107" s="153" t="s">
        <v>139</v>
      </c>
    </row>
    <row r="108" spans="2:65" s="1" customFormat="1" ht="16.5" customHeight="1">
      <c r="B108" s="32"/>
      <c r="C108" s="127" t="s">
        <v>82</v>
      </c>
      <c r="D108" s="127" t="s">
        <v>142</v>
      </c>
      <c r="E108" s="128" t="s">
        <v>164</v>
      </c>
      <c r="F108" s="129" t="s">
        <v>165</v>
      </c>
      <c r="G108" s="130" t="s">
        <v>145</v>
      </c>
      <c r="H108" s="131">
        <v>25.606000000000002</v>
      </c>
      <c r="I108" s="132"/>
      <c r="J108" s="133">
        <f>ROUND(I108*H108,2)</f>
        <v>0</v>
      </c>
      <c r="K108" s="129" t="s">
        <v>146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2</v>
      </c>
      <c r="T108" s="137">
        <f>S108*H108</f>
        <v>51.212000000000003</v>
      </c>
      <c r="AR108" s="138" t="s">
        <v>147</v>
      </c>
      <c r="AT108" s="138" t="s">
        <v>142</v>
      </c>
      <c r="AU108" s="138" t="s">
        <v>82</v>
      </c>
      <c r="AY108" s="17" t="s">
        <v>139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147</v>
      </c>
      <c r="BM108" s="138" t="s">
        <v>166</v>
      </c>
    </row>
    <row r="109" spans="2:65" s="1" customFormat="1" ht="11">
      <c r="B109" s="32"/>
      <c r="D109" s="140" t="s">
        <v>149</v>
      </c>
      <c r="F109" s="141" t="s">
        <v>167</v>
      </c>
      <c r="I109" s="142"/>
      <c r="L109" s="32"/>
      <c r="M109" s="143"/>
      <c r="T109" s="53"/>
      <c r="AT109" s="17" t="s">
        <v>149</v>
      </c>
      <c r="AU109" s="17" t="s">
        <v>82</v>
      </c>
    </row>
    <row r="110" spans="2:65" s="14" customFormat="1" ht="12">
      <c r="B110" s="159"/>
      <c r="D110" s="145" t="s">
        <v>151</v>
      </c>
      <c r="E110" s="160" t="s">
        <v>19</v>
      </c>
      <c r="F110" s="161" t="s">
        <v>168</v>
      </c>
      <c r="H110" s="160" t="s">
        <v>19</v>
      </c>
      <c r="I110" s="162"/>
      <c r="L110" s="159"/>
      <c r="M110" s="163"/>
      <c r="T110" s="164"/>
      <c r="AT110" s="160" t="s">
        <v>151</v>
      </c>
      <c r="AU110" s="160" t="s">
        <v>82</v>
      </c>
      <c r="AV110" s="14" t="s">
        <v>80</v>
      </c>
      <c r="AW110" s="14" t="s">
        <v>33</v>
      </c>
      <c r="AX110" s="14" t="s">
        <v>72</v>
      </c>
      <c r="AY110" s="160" t="s">
        <v>139</v>
      </c>
    </row>
    <row r="111" spans="2:65" s="12" customFormat="1" ht="12">
      <c r="B111" s="144"/>
      <c r="D111" s="145" t="s">
        <v>151</v>
      </c>
      <c r="E111" s="146" t="s">
        <v>19</v>
      </c>
      <c r="F111" s="147" t="s">
        <v>169</v>
      </c>
      <c r="H111" s="148">
        <v>7.65</v>
      </c>
      <c r="I111" s="149"/>
      <c r="L111" s="144"/>
      <c r="M111" s="150"/>
      <c r="T111" s="151"/>
      <c r="AT111" s="146" t="s">
        <v>151</v>
      </c>
      <c r="AU111" s="146" t="s">
        <v>82</v>
      </c>
      <c r="AV111" s="12" t="s">
        <v>82</v>
      </c>
      <c r="AW111" s="12" t="s">
        <v>33</v>
      </c>
      <c r="AX111" s="12" t="s">
        <v>72</v>
      </c>
      <c r="AY111" s="146" t="s">
        <v>139</v>
      </c>
    </row>
    <row r="112" spans="2:65" s="12" customFormat="1" ht="12">
      <c r="B112" s="144"/>
      <c r="D112" s="145" t="s">
        <v>151</v>
      </c>
      <c r="E112" s="146" t="s">
        <v>19</v>
      </c>
      <c r="F112" s="147" t="s">
        <v>170</v>
      </c>
      <c r="H112" s="148">
        <v>6.1349999999999998</v>
      </c>
      <c r="I112" s="149"/>
      <c r="L112" s="144"/>
      <c r="M112" s="150"/>
      <c r="T112" s="151"/>
      <c r="AT112" s="146" t="s">
        <v>151</v>
      </c>
      <c r="AU112" s="146" t="s">
        <v>82</v>
      </c>
      <c r="AV112" s="12" t="s">
        <v>82</v>
      </c>
      <c r="AW112" s="12" t="s">
        <v>33</v>
      </c>
      <c r="AX112" s="12" t="s">
        <v>72</v>
      </c>
      <c r="AY112" s="146" t="s">
        <v>139</v>
      </c>
    </row>
    <row r="113" spans="2:65" s="12" customFormat="1" ht="12">
      <c r="B113" s="144"/>
      <c r="D113" s="145" t="s">
        <v>151</v>
      </c>
      <c r="E113" s="146" t="s">
        <v>19</v>
      </c>
      <c r="F113" s="147" t="s">
        <v>171</v>
      </c>
      <c r="H113" s="148">
        <v>1.8149999999999999</v>
      </c>
      <c r="I113" s="149"/>
      <c r="L113" s="144"/>
      <c r="M113" s="150"/>
      <c r="T113" s="151"/>
      <c r="AT113" s="146" t="s">
        <v>151</v>
      </c>
      <c r="AU113" s="146" t="s">
        <v>82</v>
      </c>
      <c r="AV113" s="12" t="s">
        <v>82</v>
      </c>
      <c r="AW113" s="12" t="s">
        <v>33</v>
      </c>
      <c r="AX113" s="12" t="s">
        <v>72</v>
      </c>
      <c r="AY113" s="146" t="s">
        <v>139</v>
      </c>
    </row>
    <row r="114" spans="2:65" s="12" customFormat="1" ht="12">
      <c r="B114" s="144"/>
      <c r="D114" s="145" t="s">
        <v>151</v>
      </c>
      <c r="E114" s="146" t="s">
        <v>19</v>
      </c>
      <c r="F114" s="147" t="s">
        <v>172</v>
      </c>
      <c r="H114" s="148">
        <v>1.83</v>
      </c>
      <c r="I114" s="149"/>
      <c r="L114" s="144"/>
      <c r="M114" s="150"/>
      <c r="T114" s="151"/>
      <c r="AT114" s="146" t="s">
        <v>151</v>
      </c>
      <c r="AU114" s="146" t="s">
        <v>82</v>
      </c>
      <c r="AV114" s="12" t="s">
        <v>82</v>
      </c>
      <c r="AW114" s="12" t="s">
        <v>33</v>
      </c>
      <c r="AX114" s="12" t="s">
        <v>72</v>
      </c>
      <c r="AY114" s="146" t="s">
        <v>139</v>
      </c>
    </row>
    <row r="115" spans="2:65" s="12" customFormat="1" ht="12">
      <c r="B115" s="144"/>
      <c r="D115" s="145" t="s">
        <v>151</v>
      </c>
      <c r="E115" s="146" t="s">
        <v>19</v>
      </c>
      <c r="F115" s="147" t="s">
        <v>173</v>
      </c>
      <c r="H115" s="148">
        <v>2.34</v>
      </c>
      <c r="I115" s="149"/>
      <c r="L115" s="144"/>
      <c r="M115" s="150"/>
      <c r="T115" s="151"/>
      <c r="AT115" s="146" t="s">
        <v>151</v>
      </c>
      <c r="AU115" s="146" t="s">
        <v>82</v>
      </c>
      <c r="AV115" s="12" t="s">
        <v>82</v>
      </c>
      <c r="AW115" s="12" t="s">
        <v>33</v>
      </c>
      <c r="AX115" s="12" t="s">
        <v>72</v>
      </c>
      <c r="AY115" s="146" t="s">
        <v>139</v>
      </c>
    </row>
    <row r="116" spans="2:65" s="12" customFormat="1" ht="12">
      <c r="B116" s="144"/>
      <c r="D116" s="145" t="s">
        <v>151</v>
      </c>
      <c r="E116" s="146" t="s">
        <v>19</v>
      </c>
      <c r="F116" s="147" t="s">
        <v>174</v>
      </c>
      <c r="H116" s="148">
        <v>0.91500000000000004</v>
      </c>
      <c r="I116" s="149"/>
      <c r="L116" s="144"/>
      <c r="M116" s="150"/>
      <c r="T116" s="151"/>
      <c r="AT116" s="146" t="s">
        <v>151</v>
      </c>
      <c r="AU116" s="146" t="s">
        <v>82</v>
      </c>
      <c r="AV116" s="12" t="s">
        <v>82</v>
      </c>
      <c r="AW116" s="12" t="s">
        <v>33</v>
      </c>
      <c r="AX116" s="12" t="s">
        <v>72</v>
      </c>
      <c r="AY116" s="146" t="s">
        <v>139</v>
      </c>
    </row>
    <row r="117" spans="2:65" s="15" customFormat="1" ht="12">
      <c r="B117" s="165"/>
      <c r="D117" s="145" t="s">
        <v>151</v>
      </c>
      <c r="E117" s="166" t="s">
        <v>19</v>
      </c>
      <c r="F117" s="167" t="s">
        <v>175</v>
      </c>
      <c r="H117" s="168">
        <v>20.684999999999999</v>
      </c>
      <c r="I117" s="169"/>
      <c r="L117" s="165"/>
      <c r="M117" s="170"/>
      <c r="T117" s="171"/>
      <c r="AT117" s="166" t="s">
        <v>151</v>
      </c>
      <c r="AU117" s="166" t="s">
        <v>82</v>
      </c>
      <c r="AV117" s="15" t="s">
        <v>176</v>
      </c>
      <c r="AW117" s="15" t="s">
        <v>33</v>
      </c>
      <c r="AX117" s="15" t="s">
        <v>72</v>
      </c>
      <c r="AY117" s="166" t="s">
        <v>139</v>
      </c>
    </row>
    <row r="118" spans="2:65" s="14" customFormat="1" ht="12">
      <c r="B118" s="159"/>
      <c r="D118" s="145" t="s">
        <v>151</v>
      </c>
      <c r="E118" s="160" t="s">
        <v>19</v>
      </c>
      <c r="F118" s="161" t="s">
        <v>177</v>
      </c>
      <c r="H118" s="160" t="s">
        <v>19</v>
      </c>
      <c r="I118" s="162"/>
      <c r="L118" s="159"/>
      <c r="M118" s="163"/>
      <c r="T118" s="164"/>
      <c r="AT118" s="160" t="s">
        <v>151</v>
      </c>
      <c r="AU118" s="160" t="s">
        <v>82</v>
      </c>
      <c r="AV118" s="14" t="s">
        <v>80</v>
      </c>
      <c r="AW118" s="14" t="s">
        <v>33</v>
      </c>
      <c r="AX118" s="14" t="s">
        <v>72</v>
      </c>
      <c r="AY118" s="160" t="s">
        <v>139</v>
      </c>
    </row>
    <row r="119" spans="2:65" s="12" customFormat="1" ht="12">
      <c r="B119" s="144"/>
      <c r="D119" s="145" t="s">
        <v>151</v>
      </c>
      <c r="E119" s="146" t="s">
        <v>19</v>
      </c>
      <c r="F119" s="147" t="s">
        <v>178</v>
      </c>
      <c r="H119" s="148">
        <v>3.855</v>
      </c>
      <c r="I119" s="149"/>
      <c r="L119" s="144"/>
      <c r="M119" s="150"/>
      <c r="T119" s="151"/>
      <c r="AT119" s="146" t="s">
        <v>151</v>
      </c>
      <c r="AU119" s="146" t="s">
        <v>82</v>
      </c>
      <c r="AV119" s="12" t="s">
        <v>82</v>
      </c>
      <c r="AW119" s="12" t="s">
        <v>33</v>
      </c>
      <c r="AX119" s="12" t="s">
        <v>72</v>
      </c>
      <c r="AY119" s="146" t="s">
        <v>139</v>
      </c>
    </row>
    <row r="120" spans="2:65" s="15" customFormat="1" ht="12">
      <c r="B120" s="165"/>
      <c r="D120" s="145" t="s">
        <v>151</v>
      </c>
      <c r="E120" s="166" t="s">
        <v>19</v>
      </c>
      <c r="F120" s="167" t="s">
        <v>175</v>
      </c>
      <c r="H120" s="168">
        <v>3.855</v>
      </c>
      <c r="I120" s="169"/>
      <c r="L120" s="165"/>
      <c r="M120" s="170"/>
      <c r="T120" s="171"/>
      <c r="AT120" s="166" t="s">
        <v>151</v>
      </c>
      <c r="AU120" s="166" t="s">
        <v>82</v>
      </c>
      <c r="AV120" s="15" t="s">
        <v>176</v>
      </c>
      <c r="AW120" s="15" t="s">
        <v>33</v>
      </c>
      <c r="AX120" s="15" t="s">
        <v>72</v>
      </c>
      <c r="AY120" s="166" t="s">
        <v>139</v>
      </c>
    </row>
    <row r="121" spans="2:65" s="14" customFormat="1" ht="12">
      <c r="B121" s="159"/>
      <c r="D121" s="145" t="s">
        <v>151</v>
      </c>
      <c r="E121" s="160" t="s">
        <v>19</v>
      </c>
      <c r="F121" s="161" t="s">
        <v>179</v>
      </c>
      <c r="H121" s="160" t="s">
        <v>19</v>
      </c>
      <c r="I121" s="162"/>
      <c r="L121" s="159"/>
      <c r="M121" s="163"/>
      <c r="T121" s="164"/>
      <c r="AT121" s="160" t="s">
        <v>151</v>
      </c>
      <c r="AU121" s="160" t="s">
        <v>82</v>
      </c>
      <c r="AV121" s="14" t="s">
        <v>80</v>
      </c>
      <c r="AW121" s="14" t="s">
        <v>33</v>
      </c>
      <c r="AX121" s="14" t="s">
        <v>72</v>
      </c>
      <c r="AY121" s="160" t="s">
        <v>139</v>
      </c>
    </row>
    <row r="122" spans="2:65" s="12" customFormat="1" ht="12">
      <c r="B122" s="144"/>
      <c r="D122" s="145" t="s">
        <v>151</v>
      </c>
      <c r="E122" s="146" t="s">
        <v>19</v>
      </c>
      <c r="F122" s="147" t="s">
        <v>180</v>
      </c>
      <c r="H122" s="148">
        <v>1.0660000000000001</v>
      </c>
      <c r="I122" s="149"/>
      <c r="L122" s="144"/>
      <c r="M122" s="150"/>
      <c r="T122" s="151"/>
      <c r="AT122" s="146" t="s">
        <v>151</v>
      </c>
      <c r="AU122" s="146" t="s">
        <v>82</v>
      </c>
      <c r="AV122" s="12" t="s">
        <v>82</v>
      </c>
      <c r="AW122" s="12" t="s">
        <v>33</v>
      </c>
      <c r="AX122" s="12" t="s">
        <v>72</v>
      </c>
      <c r="AY122" s="146" t="s">
        <v>139</v>
      </c>
    </row>
    <row r="123" spans="2:65" s="15" customFormat="1" ht="12">
      <c r="B123" s="165"/>
      <c r="D123" s="145" t="s">
        <v>151</v>
      </c>
      <c r="E123" s="166" t="s">
        <v>19</v>
      </c>
      <c r="F123" s="167" t="s">
        <v>175</v>
      </c>
      <c r="H123" s="168">
        <v>1.0660000000000001</v>
      </c>
      <c r="I123" s="169"/>
      <c r="L123" s="165"/>
      <c r="M123" s="170"/>
      <c r="T123" s="171"/>
      <c r="AT123" s="166" t="s">
        <v>151</v>
      </c>
      <c r="AU123" s="166" t="s">
        <v>82</v>
      </c>
      <c r="AV123" s="15" t="s">
        <v>176</v>
      </c>
      <c r="AW123" s="15" t="s">
        <v>33</v>
      </c>
      <c r="AX123" s="15" t="s">
        <v>72</v>
      </c>
      <c r="AY123" s="166" t="s">
        <v>139</v>
      </c>
    </row>
    <row r="124" spans="2:65" s="13" customFormat="1" ht="12">
      <c r="B124" s="152"/>
      <c r="D124" s="145" t="s">
        <v>151</v>
      </c>
      <c r="E124" s="153" t="s">
        <v>19</v>
      </c>
      <c r="F124" s="154" t="s">
        <v>163</v>
      </c>
      <c r="H124" s="155">
        <v>25.605999999999998</v>
      </c>
      <c r="I124" s="156"/>
      <c r="L124" s="152"/>
      <c r="M124" s="157"/>
      <c r="T124" s="158"/>
      <c r="AT124" s="153" t="s">
        <v>151</v>
      </c>
      <c r="AU124" s="153" t="s">
        <v>82</v>
      </c>
      <c r="AV124" s="13" t="s">
        <v>147</v>
      </c>
      <c r="AW124" s="13" t="s">
        <v>33</v>
      </c>
      <c r="AX124" s="13" t="s">
        <v>80</v>
      </c>
      <c r="AY124" s="153" t="s">
        <v>139</v>
      </c>
    </row>
    <row r="125" spans="2:65" s="1" customFormat="1" ht="24.25" customHeight="1">
      <c r="B125" s="32"/>
      <c r="C125" s="127" t="s">
        <v>176</v>
      </c>
      <c r="D125" s="127" t="s">
        <v>142</v>
      </c>
      <c r="E125" s="128" t="s">
        <v>181</v>
      </c>
      <c r="F125" s="129" t="s">
        <v>182</v>
      </c>
      <c r="G125" s="130" t="s">
        <v>145</v>
      </c>
      <c r="H125" s="131">
        <v>7.1050000000000004</v>
      </c>
      <c r="I125" s="132"/>
      <c r="J125" s="133">
        <f>ROUND(I125*H125,2)</f>
        <v>0</v>
      </c>
      <c r="K125" s="129" t="s">
        <v>146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2.2000000000000002</v>
      </c>
      <c r="T125" s="137">
        <f>S125*H125</f>
        <v>15.631000000000002</v>
      </c>
      <c r="AR125" s="138" t="s">
        <v>147</v>
      </c>
      <c r="AT125" s="138" t="s">
        <v>142</v>
      </c>
      <c r="AU125" s="138" t="s">
        <v>82</v>
      </c>
      <c r="AY125" s="17" t="s">
        <v>139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147</v>
      </c>
      <c r="BM125" s="138" t="s">
        <v>183</v>
      </c>
    </row>
    <row r="126" spans="2:65" s="1" customFormat="1" ht="11">
      <c r="B126" s="32"/>
      <c r="D126" s="140" t="s">
        <v>149</v>
      </c>
      <c r="F126" s="141" t="s">
        <v>184</v>
      </c>
      <c r="I126" s="142"/>
      <c r="L126" s="32"/>
      <c r="M126" s="143"/>
      <c r="T126" s="53"/>
      <c r="AT126" s="17" t="s">
        <v>149</v>
      </c>
      <c r="AU126" s="17" t="s">
        <v>82</v>
      </c>
    </row>
    <row r="127" spans="2:65" s="14" customFormat="1" ht="12">
      <c r="B127" s="159"/>
      <c r="D127" s="145" t="s">
        <v>151</v>
      </c>
      <c r="E127" s="160" t="s">
        <v>19</v>
      </c>
      <c r="F127" s="161" t="s">
        <v>179</v>
      </c>
      <c r="H127" s="160" t="s">
        <v>19</v>
      </c>
      <c r="I127" s="162"/>
      <c r="L127" s="159"/>
      <c r="M127" s="163"/>
      <c r="T127" s="164"/>
      <c r="AT127" s="160" t="s">
        <v>151</v>
      </c>
      <c r="AU127" s="160" t="s">
        <v>82</v>
      </c>
      <c r="AV127" s="14" t="s">
        <v>80</v>
      </c>
      <c r="AW127" s="14" t="s">
        <v>33</v>
      </c>
      <c r="AX127" s="14" t="s">
        <v>72</v>
      </c>
      <c r="AY127" s="160" t="s">
        <v>139</v>
      </c>
    </row>
    <row r="128" spans="2:65" s="12" customFormat="1" ht="12">
      <c r="B128" s="144"/>
      <c r="D128" s="145" t="s">
        <v>151</v>
      </c>
      <c r="E128" s="146" t="s">
        <v>19</v>
      </c>
      <c r="F128" s="147" t="s">
        <v>185</v>
      </c>
      <c r="H128" s="148">
        <v>7.1050000000000004</v>
      </c>
      <c r="I128" s="149"/>
      <c r="L128" s="144"/>
      <c r="M128" s="150"/>
      <c r="T128" s="151"/>
      <c r="AT128" s="146" t="s">
        <v>151</v>
      </c>
      <c r="AU128" s="146" t="s">
        <v>82</v>
      </c>
      <c r="AV128" s="12" t="s">
        <v>82</v>
      </c>
      <c r="AW128" s="12" t="s">
        <v>33</v>
      </c>
      <c r="AX128" s="12" t="s">
        <v>80</v>
      </c>
      <c r="AY128" s="146" t="s">
        <v>139</v>
      </c>
    </row>
    <row r="129" spans="2:65" s="1" customFormat="1" ht="24.25" customHeight="1">
      <c r="B129" s="32"/>
      <c r="C129" s="127" t="s">
        <v>147</v>
      </c>
      <c r="D129" s="127" t="s">
        <v>142</v>
      </c>
      <c r="E129" s="128" t="s">
        <v>186</v>
      </c>
      <c r="F129" s="129" t="s">
        <v>187</v>
      </c>
      <c r="G129" s="130" t="s">
        <v>145</v>
      </c>
      <c r="H129" s="131">
        <v>19.632000000000001</v>
      </c>
      <c r="I129" s="132"/>
      <c r="J129" s="133">
        <f>ROUND(I129*H129,2)</f>
        <v>0</v>
      </c>
      <c r="K129" s="129" t="s">
        <v>146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2.2000000000000002</v>
      </c>
      <c r="T129" s="137">
        <f>S129*H129</f>
        <v>43.190400000000004</v>
      </c>
      <c r="AR129" s="138" t="s">
        <v>147</v>
      </c>
      <c r="AT129" s="138" t="s">
        <v>142</v>
      </c>
      <c r="AU129" s="138" t="s">
        <v>82</v>
      </c>
      <c r="AY129" s="17" t="s">
        <v>139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147</v>
      </c>
      <c r="BM129" s="138" t="s">
        <v>188</v>
      </c>
    </row>
    <row r="130" spans="2:65" s="1" customFormat="1" ht="11">
      <c r="B130" s="32"/>
      <c r="D130" s="140" t="s">
        <v>149</v>
      </c>
      <c r="F130" s="141" t="s">
        <v>189</v>
      </c>
      <c r="I130" s="142"/>
      <c r="L130" s="32"/>
      <c r="M130" s="143"/>
      <c r="T130" s="53"/>
      <c r="AT130" s="17" t="s">
        <v>149</v>
      </c>
      <c r="AU130" s="17" t="s">
        <v>82</v>
      </c>
    </row>
    <row r="131" spans="2:65" s="14" customFormat="1" ht="12">
      <c r="B131" s="159"/>
      <c r="D131" s="145" t="s">
        <v>151</v>
      </c>
      <c r="E131" s="160" t="s">
        <v>19</v>
      </c>
      <c r="F131" s="161" t="s">
        <v>168</v>
      </c>
      <c r="H131" s="160" t="s">
        <v>19</v>
      </c>
      <c r="I131" s="162"/>
      <c r="L131" s="159"/>
      <c r="M131" s="163"/>
      <c r="T131" s="164"/>
      <c r="AT131" s="160" t="s">
        <v>151</v>
      </c>
      <c r="AU131" s="160" t="s">
        <v>82</v>
      </c>
      <c r="AV131" s="14" t="s">
        <v>80</v>
      </c>
      <c r="AW131" s="14" t="s">
        <v>33</v>
      </c>
      <c r="AX131" s="14" t="s">
        <v>72</v>
      </c>
      <c r="AY131" s="160" t="s">
        <v>139</v>
      </c>
    </row>
    <row r="132" spans="2:65" s="12" customFormat="1" ht="12">
      <c r="B132" s="144"/>
      <c r="D132" s="145" t="s">
        <v>151</v>
      </c>
      <c r="E132" s="146" t="s">
        <v>19</v>
      </c>
      <c r="F132" s="147" t="s">
        <v>190</v>
      </c>
      <c r="H132" s="148">
        <v>6.12</v>
      </c>
      <c r="I132" s="149"/>
      <c r="L132" s="144"/>
      <c r="M132" s="150"/>
      <c r="T132" s="151"/>
      <c r="AT132" s="146" t="s">
        <v>151</v>
      </c>
      <c r="AU132" s="146" t="s">
        <v>82</v>
      </c>
      <c r="AV132" s="12" t="s">
        <v>82</v>
      </c>
      <c r="AW132" s="12" t="s">
        <v>33</v>
      </c>
      <c r="AX132" s="12" t="s">
        <v>72</v>
      </c>
      <c r="AY132" s="146" t="s">
        <v>139</v>
      </c>
    </row>
    <row r="133" spans="2:65" s="12" customFormat="1" ht="12">
      <c r="B133" s="144"/>
      <c r="D133" s="145" t="s">
        <v>151</v>
      </c>
      <c r="E133" s="146" t="s">
        <v>19</v>
      </c>
      <c r="F133" s="147" t="s">
        <v>191</v>
      </c>
      <c r="H133" s="148">
        <v>4.9080000000000004</v>
      </c>
      <c r="I133" s="149"/>
      <c r="L133" s="144"/>
      <c r="M133" s="150"/>
      <c r="T133" s="151"/>
      <c r="AT133" s="146" t="s">
        <v>151</v>
      </c>
      <c r="AU133" s="146" t="s">
        <v>82</v>
      </c>
      <c r="AV133" s="12" t="s">
        <v>82</v>
      </c>
      <c r="AW133" s="12" t="s">
        <v>33</v>
      </c>
      <c r="AX133" s="12" t="s">
        <v>72</v>
      </c>
      <c r="AY133" s="146" t="s">
        <v>139</v>
      </c>
    </row>
    <row r="134" spans="2:65" s="12" customFormat="1" ht="12">
      <c r="B134" s="144"/>
      <c r="D134" s="145" t="s">
        <v>151</v>
      </c>
      <c r="E134" s="146" t="s">
        <v>19</v>
      </c>
      <c r="F134" s="147" t="s">
        <v>192</v>
      </c>
      <c r="H134" s="148">
        <v>1.452</v>
      </c>
      <c r="I134" s="149"/>
      <c r="L134" s="144"/>
      <c r="M134" s="150"/>
      <c r="T134" s="151"/>
      <c r="AT134" s="146" t="s">
        <v>151</v>
      </c>
      <c r="AU134" s="146" t="s">
        <v>82</v>
      </c>
      <c r="AV134" s="12" t="s">
        <v>82</v>
      </c>
      <c r="AW134" s="12" t="s">
        <v>33</v>
      </c>
      <c r="AX134" s="12" t="s">
        <v>72</v>
      </c>
      <c r="AY134" s="146" t="s">
        <v>139</v>
      </c>
    </row>
    <row r="135" spans="2:65" s="12" customFormat="1" ht="12">
      <c r="B135" s="144"/>
      <c r="D135" s="145" t="s">
        <v>151</v>
      </c>
      <c r="E135" s="146" t="s">
        <v>19</v>
      </c>
      <c r="F135" s="147" t="s">
        <v>193</v>
      </c>
      <c r="H135" s="148">
        <v>1.464</v>
      </c>
      <c r="I135" s="149"/>
      <c r="L135" s="144"/>
      <c r="M135" s="150"/>
      <c r="T135" s="151"/>
      <c r="AT135" s="146" t="s">
        <v>151</v>
      </c>
      <c r="AU135" s="146" t="s">
        <v>82</v>
      </c>
      <c r="AV135" s="12" t="s">
        <v>82</v>
      </c>
      <c r="AW135" s="12" t="s">
        <v>33</v>
      </c>
      <c r="AX135" s="12" t="s">
        <v>72</v>
      </c>
      <c r="AY135" s="146" t="s">
        <v>139</v>
      </c>
    </row>
    <row r="136" spans="2:65" s="12" customFormat="1" ht="12">
      <c r="B136" s="144"/>
      <c r="D136" s="145" t="s">
        <v>151</v>
      </c>
      <c r="E136" s="146" t="s">
        <v>19</v>
      </c>
      <c r="F136" s="147" t="s">
        <v>194</v>
      </c>
      <c r="H136" s="148">
        <v>1.8720000000000001</v>
      </c>
      <c r="I136" s="149"/>
      <c r="L136" s="144"/>
      <c r="M136" s="150"/>
      <c r="T136" s="151"/>
      <c r="AT136" s="146" t="s">
        <v>151</v>
      </c>
      <c r="AU136" s="146" t="s">
        <v>82</v>
      </c>
      <c r="AV136" s="12" t="s">
        <v>82</v>
      </c>
      <c r="AW136" s="12" t="s">
        <v>33</v>
      </c>
      <c r="AX136" s="12" t="s">
        <v>72</v>
      </c>
      <c r="AY136" s="146" t="s">
        <v>139</v>
      </c>
    </row>
    <row r="137" spans="2:65" s="12" customFormat="1" ht="12">
      <c r="B137" s="144"/>
      <c r="D137" s="145" t="s">
        <v>151</v>
      </c>
      <c r="E137" s="146" t="s">
        <v>19</v>
      </c>
      <c r="F137" s="147" t="s">
        <v>195</v>
      </c>
      <c r="H137" s="148">
        <v>0.73199999999999998</v>
      </c>
      <c r="I137" s="149"/>
      <c r="L137" s="144"/>
      <c r="M137" s="150"/>
      <c r="T137" s="151"/>
      <c r="AT137" s="146" t="s">
        <v>151</v>
      </c>
      <c r="AU137" s="146" t="s">
        <v>82</v>
      </c>
      <c r="AV137" s="12" t="s">
        <v>82</v>
      </c>
      <c r="AW137" s="12" t="s">
        <v>33</v>
      </c>
      <c r="AX137" s="12" t="s">
        <v>72</v>
      </c>
      <c r="AY137" s="146" t="s">
        <v>139</v>
      </c>
    </row>
    <row r="138" spans="2:65" s="15" customFormat="1" ht="12">
      <c r="B138" s="165"/>
      <c r="D138" s="145" t="s">
        <v>151</v>
      </c>
      <c r="E138" s="166" t="s">
        <v>19</v>
      </c>
      <c r="F138" s="167" t="s">
        <v>175</v>
      </c>
      <c r="H138" s="168">
        <v>16.548000000000002</v>
      </c>
      <c r="I138" s="169"/>
      <c r="L138" s="165"/>
      <c r="M138" s="170"/>
      <c r="T138" s="171"/>
      <c r="AT138" s="166" t="s">
        <v>151</v>
      </c>
      <c r="AU138" s="166" t="s">
        <v>82</v>
      </c>
      <c r="AV138" s="15" t="s">
        <v>176</v>
      </c>
      <c r="AW138" s="15" t="s">
        <v>33</v>
      </c>
      <c r="AX138" s="15" t="s">
        <v>72</v>
      </c>
      <c r="AY138" s="166" t="s">
        <v>139</v>
      </c>
    </row>
    <row r="139" spans="2:65" s="14" customFormat="1" ht="12">
      <c r="B139" s="159"/>
      <c r="D139" s="145" t="s">
        <v>151</v>
      </c>
      <c r="E139" s="160" t="s">
        <v>19</v>
      </c>
      <c r="F139" s="161" t="s">
        <v>177</v>
      </c>
      <c r="H139" s="160" t="s">
        <v>19</v>
      </c>
      <c r="I139" s="162"/>
      <c r="L139" s="159"/>
      <c r="M139" s="163"/>
      <c r="T139" s="164"/>
      <c r="AT139" s="160" t="s">
        <v>151</v>
      </c>
      <c r="AU139" s="160" t="s">
        <v>82</v>
      </c>
      <c r="AV139" s="14" t="s">
        <v>80</v>
      </c>
      <c r="AW139" s="14" t="s">
        <v>33</v>
      </c>
      <c r="AX139" s="14" t="s">
        <v>72</v>
      </c>
      <c r="AY139" s="160" t="s">
        <v>139</v>
      </c>
    </row>
    <row r="140" spans="2:65" s="12" customFormat="1" ht="12">
      <c r="B140" s="144"/>
      <c r="D140" s="145" t="s">
        <v>151</v>
      </c>
      <c r="E140" s="146" t="s">
        <v>19</v>
      </c>
      <c r="F140" s="147" t="s">
        <v>196</v>
      </c>
      <c r="H140" s="148">
        <v>3.0840000000000001</v>
      </c>
      <c r="I140" s="149"/>
      <c r="L140" s="144"/>
      <c r="M140" s="150"/>
      <c r="T140" s="151"/>
      <c r="AT140" s="146" t="s">
        <v>151</v>
      </c>
      <c r="AU140" s="146" t="s">
        <v>82</v>
      </c>
      <c r="AV140" s="12" t="s">
        <v>82</v>
      </c>
      <c r="AW140" s="12" t="s">
        <v>33</v>
      </c>
      <c r="AX140" s="12" t="s">
        <v>72</v>
      </c>
      <c r="AY140" s="146" t="s">
        <v>139</v>
      </c>
    </row>
    <row r="141" spans="2:65" s="15" customFormat="1" ht="12">
      <c r="B141" s="165"/>
      <c r="D141" s="145" t="s">
        <v>151</v>
      </c>
      <c r="E141" s="166" t="s">
        <v>19</v>
      </c>
      <c r="F141" s="167" t="s">
        <v>175</v>
      </c>
      <c r="H141" s="168">
        <v>3.0840000000000001</v>
      </c>
      <c r="I141" s="169"/>
      <c r="L141" s="165"/>
      <c r="M141" s="170"/>
      <c r="T141" s="171"/>
      <c r="AT141" s="166" t="s">
        <v>151</v>
      </c>
      <c r="AU141" s="166" t="s">
        <v>82</v>
      </c>
      <c r="AV141" s="15" t="s">
        <v>176</v>
      </c>
      <c r="AW141" s="15" t="s">
        <v>33</v>
      </c>
      <c r="AX141" s="15" t="s">
        <v>72</v>
      </c>
      <c r="AY141" s="166" t="s">
        <v>139</v>
      </c>
    </row>
    <row r="142" spans="2:65" s="13" customFormat="1" ht="12">
      <c r="B142" s="152"/>
      <c r="D142" s="145" t="s">
        <v>151</v>
      </c>
      <c r="E142" s="153" t="s">
        <v>19</v>
      </c>
      <c r="F142" s="154" t="s">
        <v>163</v>
      </c>
      <c r="H142" s="155">
        <v>19.632000000000001</v>
      </c>
      <c r="I142" s="156"/>
      <c r="L142" s="152"/>
      <c r="M142" s="157"/>
      <c r="T142" s="158"/>
      <c r="AT142" s="153" t="s">
        <v>151</v>
      </c>
      <c r="AU142" s="153" t="s">
        <v>82</v>
      </c>
      <c r="AV142" s="13" t="s">
        <v>147</v>
      </c>
      <c r="AW142" s="13" t="s">
        <v>33</v>
      </c>
      <c r="AX142" s="13" t="s">
        <v>80</v>
      </c>
      <c r="AY142" s="153" t="s">
        <v>139</v>
      </c>
    </row>
    <row r="143" spans="2:65" s="1" customFormat="1" ht="33" customHeight="1">
      <c r="B143" s="32"/>
      <c r="C143" s="127" t="s">
        <v>197</v>
      </c>
      <c r="D143" s="127" t="s">
        <v>142</v>
      </c>
      <c r="E143" s="128" t="s">
        <v>198</v>
      </c>
      <c r="F143" s="129" t="s">
        <v>199</v>
      </c>
      <c r="G143" s="130" t="s">
        <v>145</v>
      </c>
      <c r="H143" s="131">
        <v>0.71099999999999997</v>
      </c>
      <c r="I143" s="132"/>
      <c r="J143" s="133">
        <f>ROUND(I143*H143,2)</f>
        <v>0</v>
      </c>
      <c r="K143" s="129" t="s">
        <v>146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4.3999999999999997E-2</v>
      </c>
      <c r="T143" s="137">
        <f>S143*H143</f>
        <v>3.1283999999999999E-2</v>
      </c>
      <c r="AR143" s="138" t="s">
        <v>147</v>
      </c>
      <c r="AT143" s="138" t="s">
        <v>142</v>
      </c>
      <c r="AU143" s="138" t="s">
        <v>82</v>
      </c>
      <c r="AY143" s="17" t="s">
        <v>139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147</v>
      </c>
      <c r="BM143" s="138" t="s">
        <v>200</v>
      </c>
    </row>
    <row r="144" spans="2:65" s="1" customFormat="1" ht="11">
      <c r="B144" s="32"/>
      <c r="D144" s="140" t="s">
        <v>149</v>
      </c>
      <c r="F144" s="141" t="s">
        <v>201</v>
      </c>
      <c r="I144" s="142"/>
      <c r="L144" s="32"/>
      <c r="M144" s="143"/>
      <c r="T144" s="53"/>
      <c r="AT144" s="17" t="s">
        <v>149</v>
      </c>
      <c r="AU144" s="17" t="s">
        <v>82</v>
      </c>
    </row>
    <row r="145" spans="2:65" s="14" customFormat="1" ht="12">
      <c r="B145" s="159"/>
      <c r="D145" s="145" t="s">
        <v>151</v>
      </c>
      <c r="E145" s="160" t="s">
        <v>19</v>
      </c>
      <c r="F145" s="161" t="s">
        <v>179</v>
      </c>
      <c r="H145" s="160" t="s">
        <v>19</v>
      </c>
      <c r="I145" s="162"/>
      <c r="L145" s="159"/>
      <c r="M145" s="163"/>
      <c r="T145" s="164"/>
      <c r="AT145" s="160" t="s">
        <v>151</v>
      </c>
      <c r="AU145" s="160" t="s">
        <v>82</v>
      </c>
      <c r="AV145" s="14" t="s">
        <v>80</v>
      </c>
      <c r="AW145" s="14" t="s">
        <v>33</v>
      </c>
      <c r="AX145" s="14" t="s">
        <v>72</v>
      </c>
      <c r="AY145" s="160" t="s">
        <v>139</v>
      </c>
    </row>
    <row r="146" spans="2:65" s="12" customFormat="1" ht="12">
      <c r="B146" s="144"/>
      <c r="D146" s="145" t="s">
        <v>151</v>
      </c>
      <c r="E146" s="146" t="s">
        <v>19</v>
      </c>
      <c r="F146" s="147" t="s">
        <v>202</v>
      </c>
      <c r="H146" s="148">
        <v>0.71099999999999997</v>
      </c>
      <c r="I146" s="149"/>
      <c r="L146" s="144"/>
      <c r="M146" s="150"/>
      <c r="T146" s="151"/>
      <c r="AT146" s="146" t="s">
        <v>151</v>
      </c>
      <c r="AU146" s="146" t="s">
        <v>82</v>
      </c>
      <c r="AV146" s="12" t="s">
        <v>82</v>
      </c>
      <c r="AW146" s="12" t="s">
        <v>33</v>
      </c>
      <c r="AX146" s="12" t="s">
        <v>80</v>
      </c>
      <c r="AY146" s="146" t="s">
        <v>139</v>
      </c>
    </row>
    <row r="147" spans="2:65" s="1" customFormat="1" ht="37.75" customHeight="1">
      <c r="B147" s="32"/>
      <c r="C147" s="127" t="s">
        <v>203</v>
      </c>
      <c r="D147" s="127" t="s">
        <v>142</v>
      </c>
      <c r="E147" s="128" t="s">
        <v>204</v>
      </c>
      <c r="F147" s="129" t="s">
        <v>205</v>
      </c>
      <c r="G147" s="130" t="s">
        <v>145</v>
      </c>
      <c r="H147" s="131">
        <v>19.632000000000001</v>
      </c>
      <c r="I147" s="132"/>
      <c r="J147" s="133">
        <f>ROUND(I147*H147,2)</f>
        <v>0</v>
      </c>
      <c r="K147" s="129" t="s">
        <v>146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0</v>
      </c>
      <c r="R147" s="136">
        <f>Q147*H147</f>
        <v>0</v>
      </c>
      <c r="S147" s="136">
        <v>2.9000000000000001E-2</v>
      </c>
      <c r="T147" s="137">
        <f>S147*H147</f>
        <v>0.56932800000000006</v>
      </c>
      <c r="AR147" s="138" t="s">
        <v>147</v>
      </c>
      <c r="AT147" s="138" t="s">
        <v>142</v>
      </c>
      <c r="AU147" s="138" t="s">
        <v>82</v>
      </c>
      <c r="AY147" s="17" t="s">
        <v>139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80</v>
      </c>
      <c r="BK147" s="139">
        <f>ROUND(I147*H147,2)</f>
        <v>0</v>
      </c>
      <c r="BL147" s="17" t="s">
        <v>147</v>
      </c>
      <c r="BM147" s="138" t="s">
        <v>206</v>
      </c>
    </row>
    <row r="148" spans="2:65" s="1" customFormat="1" ht="11">
      <c r="B148" s="32"/>
      <c r="D148" s="140" t="s">
        <v>149</v>
      </c>
      <c r="F148" s="141" t="s">
        <v>207</v>
      </c>
      <c r="I148" s="142"/>
      <c r="L148" s="32"/>
      <c r="M148" s="143"/>
      <c r="T148" s="53"/>
      <c r="AT148" s="17" t="s">
        <v>149</v>
      </c>
      <c r="AU148" s="17" t="s">
        <v>82</v>
      </c>
    </row>
    <row r="149" spans="2:65" s="14" customFormat="1" ht="12">
      <c r="B149" s="159"/>
      <c r="D149" s="145" t="s">
        <v>151</v>
      </c>
      <c r="E149" s="160" t="s">
        <v>19</v>
      </c>
      <c r="F149" s="161" t="s">
        <v>168</v>
      </c>
      <c r="H149" s="160" t="s">
        <v>19</v>
      </c>
      <c r="I149" s="162"/>
      <c r="L149" s="159"/>
      <c r="M149" s="163"/>
      <c r="T149" s="164"/>
      <c r="AT149" s="160" t="s">
        <v>151</v>
      </c>
      <c r="AU149" s="160" t="s">
        <v>82</v>
      </c>
      <c r="AV149" s="14" t="s">
        <v>80</v>
      </c>
      <c r="AW149" s="14" t="s">
        <v>33</v>
      </c>
      <c r="AX149" s="14" t="s">
        <v>72</v>
      </c>
      <c r="AY149" s="160" t="s">
        <v>139</v>
      </c>
    </row>
    <row r="150" spans="2:65" s="12" customFormat="1" ht="12">
      <c r="B150" s="144"/>
      <c r="D150" s="145" t="s">
        <v>151</v>
      </c>
      <c r="E150" s="146" t="s">
        <v>19</v>
      </c>
      <c r="F150" s="147" t="s">
        <v>190</v>
      </c>
      <c r="H150" s="148">
        <v>6.12</v>
      </c>
      <c r="I150" s="149"/>
      <c r="L150" s="144"/>
      <c r="M150" s="150"/>
      <c r="T150" s="151"/>
      <c r="AT150" s="146" t="s">
        <v>151</v>
      </c>
      <c r="AU150" s="146" t="s">
        <v>82</v>
      </c>
      <c r="AV150" s="12" t="s">
        <v>82</v>
      </c>
      <c r="AW150" s="12" t="s">
        <v>33</v>
      </c>
      <c r="AX150" s="12" t="s">
        <v>72</v>
      </c>
      <c r="AY150" s="146" t="s">
        <v>139</v>
      </c>
    </row>
    <row r="151" spans="2:65" s="12" customFormat="1" ht="12">
      <c r="B151" s="144"/>
      <c r="D151" s="145" t="s">
        <v>151</v>
      </c>
      <c r="E151" s="146" t="s">
        <v>19</v>
      </c>
      <c r="F151" s="147" t="s">
        <v>191</v>
      </c>
      <c r="H151" s="148">
        <v>4.9080000000000004</v>
      </c>
      <c r="I151" s="149"/>
      <c r="L151" s="144"/>
      <c r="M151" s="150"/>
      <c r="T151" s="151"/>
      <c r="AT151" s="146" t="s">
        <v>151</v>
      </c>
      <c r="AU151" s="146" t="s">
        <v>82</v>
      </c>
      <c r="AV151" s="12" t="s">
        <v>82</v>
      </c>
      <c r="AW151" s="12" t="s">
        <v>33</v>
      </c>
      <c r="AX151" s="12" t="s">
        <v>72</v>
      </c>
      <c r="AY151" s="146" t="s">
        <v>139</v>
      </c>
    </row>
    <row r="152" spans="2:65" s="12" customFormat="1" ht="12">
      <c r="B152" s="144"/>
      <c r="D152" s="145" t="s">
        <v>151</v>
      </c>
      <c r="E152" s="146" t="s">
        <v>19</v>
      </c>
      <c r="F152" s="147" t="s">
        <v>192</v>
      </c>
      <c r="H152" s="148">
        <v>1.452</v>
      </c>
      <c r="I152" s="149"/>
      <c r="L152" s="144"/>
      <c r="M152" s="150"/>
      <c r="T152" s="151"/>
      <c r="AT152" s="146" t="s">
        <v>151</v>
      </c>
      <c r="AU152" s="146" t="s">
        <v>82</v>
      </c>
      <c r="AV152" s="12" t="s">
        <v>82</v>
      </c>
      <c r="AW152" s="12" t="s">
        <v>33</v>
      </c>
      <c r="AX152" s="12" t="s">
        <v>72</v>
      </c>
      <c r="AY152" s="146" t="s">
        <v>139</v>
      </c>
    </row>
    <row r="153" spans="2:65" s="12" customFormat="1" ht="12">
      <c r="B153" s="144"/>
      <c r="D153" s="145" t="s">
        <v>151</v>
      </c>
      <c r="E153" s="146" t="s">
        <v>19</v>
      </c>
      <c r="F153" s="147" t="s">
        <v>193</v>
      </c>
      <c r="H153" s="148">
        <v>1.464</v>
      </c>
      <c r="I153" s="149"/>
      <c r="L153" s="144"/>
      <c r="M153" s="150"/>
      <c r="T153" s="151"/>
      <c r="AT153" s="146" t="s">
        <v>151</v>
      </c>
      <c r="AU153" s="146" t="s">
        <v>82</v>
      </c>
      <c r="AV153" s="12" t="s">
        <v>82</v>
      </c>
      <c r="AW153" s="12" t="s">
        <v>33</v>
      </c>
      <c r="AX153" s="12" t="s">
        <v>72</v>
      </c>
      <c r="AY153" s="146" t="s">
        <v>139</v>
      </c>
    </row>
    <row r="154" spans="2:65" s="12" customFormat="1" ht="12">
      <c r="B154" s="144"/>
      <c r="D154" s="145" t="s">
        <v>151</v>
      </c>
      <c r="E154" s="146" t="s">
        <v>19</v>
      </c>
      <c r="F154" s="147" t="s">
        <v>194</v>
      </c>
      <c r="H154" s="148">
        <v>1.8720000000000001</v>
      </c>
      <c r="I154" s="149"/>
      <c r="L154" s="144"/>
      <c r="M154" s="150"/>
      <c r="T154" s="151"/>
      <c r="AT154" s="146" t="s">
        <v>151</v>
      </c>
      <c r="AU154" s="146" t="s">
        <v>82</v>
      </c>
      <c r="AV154" s="12" t="s">
        <v>82</v>
      </c>
      <c r="AW154" s="12" t="s">
        <v>33</v>
      </c>
      <c r="AX154" s="12" t="s">
        <v>72</v>
      </c>
      <c r="AY154" s="146" t="s">
        <v>139</v>
      </c>
    </row>
    <row r="155" spans="2:65" s="12" customFormat="1" ht="12">
      <c r="B155" s="144"/>
      <c r="D155" s="145" t="s">
        <v>151</v>
      </c>
      <c r="E155" s="146" t="s">
        <v>19</v>
      </c>
      <c r="F155" s="147" t="s">
        <v>195</v>
      </c>
      <c r="H155" s="148">
        <v>0.73199999999999998</v>
      </c>
      <c r="I155" s="149"/>
      <c r="L155" s="144"/>
      <c r="M155" s="150"/>
      <c r="T155" s="151"/>
      <c r="AT155" s="146" t="s">
        <v>151</v>
      </c>
      <c r="AU155" s="146" t="s">
        <v>82</v>
      </c>
      <c r="AV155" s="12" t="s">
        <v>82</v>
      </c>
      <c r="AW155" s="12" t="s">
        <v>33</v>
      </c>
      <c r="AX155" s="12" t="s">
        <v>72</v>
      </c>
      <c r="AY155" s="146" t="s">
        <v>139</v>
      </c>
    </row>
    <row r="156" spans="2:65" s="15" customFormat="1" ht="12">
      <c r="B156" s="165"/>
      <c r="D156" s="145" t="s">
        <v>151</v>
      </c>
      <c r="E156" s="166" t="s">
        <v>19</v>
      </c>
      <c r="F156" s="167" t="s">
        <v>175</v>
      </c>
      <c r="H156" s="168">
        <v>16.548000000000002</v>
      </c>
      <c r="I156" s="169"/>
      <c r="L156" s="165"/>
      <c r="M156" s="170"/>
      <c r="T156" s="171"/>
      <c r="AT156" s="166" t="s">
        <v>151</v>
      </c>
      <c r="AU156" s="166" t="s">
        <v>82</v>
      </c>
      <c r="AV156" s="15" t="s">
        <v>176</v>
      </c>
      <c r="AW156" s="15" t="s">
        <v>33</v>
      </c>
      <c r="AX156" s="15" t="s">
        <v>72</v>
      </c>
      <c r="AY156" s="166" t="s">
        <v>139</v>
      </c>
    </row>
    <row r="157" spans="2:65" s="14" customFormat="1" ht="12">
      <c r="B157" s="159"/>
      <c r="D157" s="145" t="s">
        <v>151</v>
      </c>
      <c r="E157" s="160" t="s">
        <v>19</v>
      </c>
      <c r="F157" s="161" t="s">
        <v>177</v>
      </c>
      <c r="H157" s="160" t="s">
        <v>19</v>
      </c>
      <c r="I157" s="162"/>
      <c r="L157" s="159"/>
      <c r="M157" s="163"/>
      <c r="T157" s="164"/>
      <c r="AT157" s="160" t="s">
        <v>151</v>
      </c>
      <c r="AU157" s="160" t="s">
        <v>82</v>
      </c>
      <c r="AV157" s="14" t="s">
        <v>80</v>
      </c>
      <c r="AW157" s="14" t="s">
        <v>33</v>
      </c>
      <c r="AX157" s="14" t="s">
        <v>72</v>
      </c>
      <c r="AY157" s="160" t="s">
        <v>139</v>
      </c>
    </row>
    <row r="158" spans="2:65" s="12" customFormat="1" ht="12">
      <c r="B158" s="144"/>
      <c r="D158" s="145" t="s">
        <v>151</v>
      </c>
      <c r="E158" s="146" t="s">
        <v>19</v>
      </c>
      <c r="F158" s="147" t="s">
        <v>196</v>
      </c>
      <c r="H158" s="148">
        <v>3.0840000000000001</v>
      </c>
      <c r="I158" s="149"/>
      <c r="L158" s="144"/>
      <c r="M158" s="150"/>
      <c r="T158" s="151"/>
      <c r="AT158" s="146" t="s">
        <v>151</v>
      </c>
      <c r="AU158" s="146" t="s">
        <v>82</v>
      </c>
      <c r="AV158" s="12" t="s">
        <v>82</v>
      </c>
      <c r="AW158" s="12" t="s">
        <v>33</v>
      </c>
      <c r="AX158" s="12" t="s">
        <v>72</v>
      </c>
      <c r="AY158" s="146" t="s">
        <v>139</v>
      </c>
    </row>
    <row r="159" spans="2:65" s="15" customFormat="1" ht="12">
      <c r="B159" s="165"/>
      <c r="D159" s="145" t="s">
        <v>151</v>
      </c>
      <c r="E159" s="166" t="s">
        <v>19</v>
      </c>
      <c r="F159" s="167" t="s">
        <v>175</v>
      </c>
      <c r="H159" s="168">
        <v>3.0840000000000001</v>
      </c>
      <c r="I159" s="169"/>
      <c r="L159" s="165"/>
      <c r="M159" s="170"/>
      <c r="T159" s="171"/>
      <c r="AT159" s="166" t="s">
        <v>151</v>
      </c>
      <c r="AU159" s="166" t="s">
        <v>82</v>
      </c>
      <c r="AV159" s="15" t="s">
        <v>176</v>
      </c>
      <c r="AW159" s="15" t="s">
        <v>33</v>
      </c>
      <c r="AX159" s="15" t="s">
        <v>72</v>
      </c>
      <c r="AY159" s="166" t="s">
        <v>139</v>
      </c>
    </row>
    <row r="160" spans="2:65" s="13" customFormat="1" ht="12">
      <c r="B160" s="152"/>
      <c r="D160" s="145" t="s">
        <v>151</v>
      </c>
      <c r="E160" s="153" t="s">
        <v>19</v>
      </c>
      <c r="F160" s="154" t="s">
        <v>163</v>
      </c>
      <c r="H160" s="155">
        <v>19.632000000000001</v>
      </c>
      <c r="I160" s="156"/>
      <c r="L160" s="152"/>
      <c r="M160" s="157"/>
      <c r="T160" s="158"/>
      <c r="AT160" s="153" t="s">
        <v>151</v>
      </c>
      <c r="AU160" s="153" t="s">
        <v>82</v>
      </c>
      <c r="AV160" s="13" t="s">
        <v>147</v>
      </c>
      <c r="AW160" s="13" t="s">
        <v>33</v>
      </c>
      <c r="AX160" s="13" t="s">
        <v>80</v>
      </c>
      <c r="AY160" s="153" t="s">
        <v>139</v>
      </c>
    </row>
    <row r="161" spans="2:65" s="1" customFormat="1" ht="49" customHeight="1">
      <c r="B161" s="32"/>
      <c r="C161" s="127" t="s">
        <v>208</v>
      </c>
      <c r="D161" s="127" t="s">
        <v>142</v>
      </c>
      <c r="E161" s="128" t="s">
        <v>209</v>
      </c>
      <c r="F161" s="129" t="s">
        <v>210</v>
      </c>
      <c r="G161" s="130" t="s">
        <v>211</v>
      </c>
      <c r="H161" s="131">
        <v>8.9990000000000006</v>
      </c>
      <c r="I161" s="132"/>
      <c r="J161" s="133">
        <f>ROUND(I161*H161,2)</f>
        <v>0</v>
      </c>
      <c r="K161" s="129" t="s">
        <v>146</v>
      </c>
      <c r="L161" s="32"/>
      <c r="M161" s="134" t="s">
        <v>19</v>
      </c>
      <c r="N161" s="135" t="s">
        <v>43</v>
      </c>
      <c r="P161" s="136">
        <f>O161*H161</f>
        <v>0</v>
      </c>
      <c r="Q161" s="136">
        <v>0</v>
      </c>
      <c r="R161" s="136">
        <f>Q161*H161</f>
        <v>0</v>
      </c>
      <c r="S161" s="136">
        <v>5.5E-2</v>
      </c>
      <c r="T161" s="137">
        <f>S161*H161</f>
        <v>0.49494500000000002</v>
      </c>
      <c r="AR161" s="138" t="s">
        <v>147</v>
      </c>
      <c r="AT161" s="138" t="s">
        <v>142</v>
      </c>
      <c r="AU161" s="138" t="s">
        <v>82</v>
      </c>
      <c r="AY161" s="17" t="s">
        <v>139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80</v>
      </c>
      <c r="BK161" s="139">
        <f>ROUND(I161*H161,2)</f>
        <v>0</v>
      </c>
      <c r="BL161" s="17" t="s">
        <v>147</v>
      </c>
      <c r="BM161" s="138" t="s">
        <v>212</v>
      </c>
    </row>
    <row r="162" spans="2:65" s="1" customFormat="1" ht="11">
      <c r="B162" s="32"/>
      <c r="D162" s="140" t="s">
        <v>149</v>
      </c>
      <c r="F162" s="141" t="s">
        <v>213</v>
      </c>
      <c r="I162" s="142"/>
      <c r="L162" s="32"/>
      <c r="M162" s="143"/>
      <c r="T162" s="53"/>
      <c r="AT162" s="17" t="s">
        <v>149</v>
      </c>
      <c r="AU162" s="17" t="s">
        <v>82</v>
      </c>
    </row>
    <row r="163" spans="2:65" s="12" customFormat="1" ht="12">
      <c r="B163" s="144"/>
      <c r="D163" s="145" t="s">
        <v>151</v>
      </c>
      <c r="E163" s="146" t="s">
        <v>19</v>
      </c>
      <c r="F163" s="147" t="s">
        <v>214</v>
      </c>
      <c r="H163" s="148">
        <v>3.016</v>
      </c>
      <c r="I163" s="149"/>
      <c r="L163" s="144"/>
      <c r="M163" s="150"/>
      <c r="T163" s="151"/>
      <c r="AT163" s="146" t="s">
        <v>151</v>
      </c>
      <c r="AU163" s="146" t="s">
        <v>82</v>
      </c>
      <c r="AV163" s="12" t="s">
        <v>82</v>
      </c>
      <c r="AW163" s="12" t="s">
        <v>33</v>
      </c>
      <c r="AX163" s="12" t="s">
        <v>72</v>
      </c>
      <c r="AY163" s="146" t="s">
        <v>139</v>
      </c>
    </row>
    <row r="164" spans="2:65" s="12" customFormat="1" ht="12">
      <c r="B164" s="144"/>
      <c r="D164" s="145" t="s">
        <v>151</v>
      </c>
      <c r="E164" s="146" t="s">
        <v>19</v>
      </c>
      <c r="F164" s="147" t="s">
        <v>215</v>
      </c>
      <c r="H164" s="148">
        <v>1.248</v>
      </c>
      <c r="I164" s="149"/>
      <c r="L164" s="144"/>
      <c r="M164" s="150"/>
      <c r="T164" s="151"/>
      <c r="AT164" s="146" t="s">
        <v>151</v>
      </c>
      <c r="AU164" s="146" t="s">
        <v>82</v>
      </c>
      <c r="AV164" s="12" t="s">
        <v>82</v>
      </c>
      <c r="AW164" s="12" t="s">
        <v>33</v>
      </c>
      <c r="AX164" s="12" t="s">
        <v>72</v>
      </c>
      <c r="AY164" s="146" t="s">
        <v>139</v>
      </c>
    </row>
    <row r="165" spans="2:65" s="12" customFormat="1" ht="12">
      <c r="B165" s="144"/>
      <c r="D165" s="145" t="s">
        <v>151</v>
      </c>
      <c r="E165" s="146" t="s">
        <v>19</v>
      </c>
      <c r="F165" s="147" t="s">
        <v>216</v>
      </c>
      <c r="H165" s="148">
        <v>1.716</v>
      </c>
      <c r="I165" s="149"/>
      <c r="L165" s="144"/>
      <c r="M165" s="150"/>
      <c r="T165" s="151"/>
      <c r="AT165" s="146" t="s">
        <v>151</v>
      </c>
      <c r="AU165" s="146" t="s">
        <v>82</v>
      </c>
      <c r="AV165" s="12" t="s">
        <v>82</v>
      </c>
      <c r="AW165" s="12" t="s">
        <v>33</v>
      </c>
      <c r="AX165" s="12" t="s">
        <v>72</v>
      </c>
      <c r="AY165" s="146" t="s">
        <v>139</v>
      </c>
    </row>
    <row r="166" spans="2:65" s="12" customFormat="1" ht="12">
      <c r="B166" s="144"/>
      <c r="D166" s="145" t="s">
        <v>151</v>
      </c>
      <c r="E166" s="146" t="s">
        <v>19</v>
      </c>
      <c r="F166" s="147" t="s">
        <v>217</v>
      </c>
      <c r="H166" s="148">
        <v>1.667</v>
      </c>
      <c r="I166" s="149"/>
      <c r="L166" s="144"/>
      <c r="M166" s="150"/>
      <c r="T166" s="151"/>
      <c r="AT166" s="146" t="s">
        <v>151</v>
      </c>
      <c r="AU166" s="146" t="s">
        <v>82</v>
      </c>
      <c r="AV166" s="12" t="s">
        <v>82</v>
      </c>
      <c r="AW166" s="12" t="s">
        <v>33</v>
      </c>
      <c r="AX166" s="12" t="s">
        <v>72</v>
      </c>
      <c r="AY166" s="146" t="s">
        <v>139</v>
      </c>
    </row>
    <row r="167" spans="2:65" s="12" customFormat="1" ht="12">
      <c r="B167" s="144"/>
      <c r="D167" s="145" t="s">
        <v>151</v>
      </c>
      <c r="E167" s="146" t="s">
        <v>19</v>
      </c>
      <c r="F167" s="147" t="s">
        <v>218</v>
      </c>
      <c r="H167" s="148">
        <v>1.3520000000000001</v>
      </c>
      <c r="I167" s="149"/>
      <c r="L167" s="144"/>
      <c r="M167" s="150"/>
      <c r="T167" s="151"/>
      <c r="AT167" s="146" t="s">
        <v>151</v>
      </c>
      <c r="AU167" s="146" t="s">
        <v>82</v>
      </c>
      <c r="AV167" s="12" t="s">
        <v>82</v>
      </c>
      <c r="AW167" s="12" t="s">
        <v>33</v>
      </c>
      <c r="AX167" s="12" t="s">
        <v>72</v>
      </c>
      <c r="AY167" s="146" t="s">
        <v>139</v>
      </c>
    </row>
    <row r="168" spans="2:65" s="13" customFormat="1" ht="12">
      <c r="B168" s="152"/>
      <c r="D168" s="145" t="s">
        <v>151</v>
      </c>
      <c r="E168" s="153" t="s">
        <v>19</v>
      </c>
      <c r="F168" s="154" t="s">
        <v>163</v>
      </c>
      <c r="H168" s="155">
        <v>8.9990000000000006</v>
      </c>
      <c r="I168" s="156"/>
      <c r="L168" s="152"/>
      <c r="M168" s="157"/>
      <c r="T168" s="158"/>
      <c r="AT168" s="153" t="s">
        <v>151</v>
      </c>
      <c r="AU168" s="153" t="s">
        <v>82</v>
      </c>
      <c r="AV168" s="13" t="s">
        <v>147</v>
      </c>
      <c r="AW168" s="13" t="s">
        <v>33</v>
      </c>
      <c r="AX168" s="13" t="s">
        <v>80</v>
      </c>
      <c r="AY168" s="153" t="s">
        <v>139</v>
      </c>
    </row>
    <row r="169" spans="2:65" s="1" customFormat="1" ht="55.5" customHeight="1">
      <c r="B169" s="32"/>
      <c r="C169" s="127" t="s">
        <v>219</v>
      </c>
      <c r="D169" s="127" t="s">
        <v>142</v>
      </c>
      <c r="E169" s="128" t="s">
        <v>220</v>
      </c>
      <c r="F169" s="129" t="s">
        <v>221</v>
      </c>
      <c r="G169" s="130" t="s">
        <v>211</v>
      </c>
      <c r="H169" s="131">
        <v>3.0670000000000002</v>
      </c>
      <c r="I169" s="132"/>
      <c r="J169" s="133">
        <f>ROUND(I169*H169,2)</f>
        <v>0</v>
      </c>
      <c r="K169" s="129" t="s">
        <v>146</v>
      </c>
      <c r="L169" s="32"/>
      <c r="M169" s="134" t="s">
        <v>19</v>
      </c>
      <c r="N169" s="135" t="s">
        <v>43</v>
      </c>
      <c r="P169" s="136">
        <f>O169*H169</f>
        <v>0</v>
      </c>
      <c r="Q169" s="136">
        <v>0</v>
      </c>
      <c r="R169" s="136">
        <f>Q169*H169</f>
        <v>0</v>
      </c>
      <c r="S169" s="136">
        <v>0.183</v>
      </c>
      <c r="T169" s="137">
        <f>S169*H169</f>
        <v>0.56126100000000001</v>
      </c>
      <c r="AR169" s="138" t="s">
        <v>147</v>
      </c>
      <c r="AT169" s="138" t="s">
        <v>142</v>
      </c>
      <c r="AU169" s="138" t="s">
        <v>82</v>
      </c>
      <c r="AY169" s="17" t="s">
        <v>139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80</v>
      </c>
      <c r="BK169" s="139">
        <f>ROUND(I169*H169,2)</f>
        <v>0</v>
      </c>
      <c r="BL169" s="17" t="s">
        <v>147</v>
      </c>
      <c r="BM169" s="138" t="s">
        <v>222</v>
      </c>
    </row>
    <row r="170" spans="2:65" s="1" customFormat="1" ht="11">
      <c r="B170" s="32"/>
      <c r="D170" s="140" t="s">
        <v>149</v>
      </c>
      <c r="F170" s="141" t="s">
        <v>223</v>
      </c>
      <c r="I170" s="142"/>
      <c r="L170" s="32"/>
      <c r="M170" s="143"/>
      <c r="T170" s="53"/>
      <c r="AT170" s="17" t="s">
        <v>149</v>
      </c>
      <c r="AU170" s="17" t="s">
        <v>82</v>
      </c>
    </row>
    <row r="171" spans="2:65" s="12" customFormat="1" ht="12">
      <c r="B171" s="144"/>
      <c r="D171" s="145" t="s">
        <v>151</v>
      </c>
      <c r="E171" s="146" t="s">
        <v>19</v>
      </c>
      <c r="F171" s="147" t="s">
        <v>224</v>
      </c>
      <c r="H171" s="148">
        <v>0.52300000000000002</v>
      </c>
      <c r="I171" s="149"/>
      <c r="L171" s="144"/>
      <c r="M171" s="150"/>
      <c r="T171" s="151"/>
      <c r="AT171" s="146" t="s">
        <v>151</v>
      </c>
      <c r="AU171" s="146" t="s">
        <v>82</v>
      </c>
      <c r="AV171" s="12" t="s">
        <v>82</v>
      </c>
      <c r="AW171" s="12" t="s">
        <v>33</v>
      </c>
      <c r="AX171" s="12" t="s">
        <v>72</v>
      </c>
      <c r="AY171" s="146" t="s">
        <v>139</v>
      </c>
    </row>
    <row r="172" spans="2:65" s="12" customFormat="1" ht="12">
      <c r="B172" s="144"/>
      <c r="D172" s="145" t="s">
        <v>151</v>
      </c>
      <c r="E172" s="146" t="s">
        <v>19</v>
      </c>
      <c r="F172" s="147" t="s">
        <v>225</v>
      </c>
      <c r="H172" s="148">
        <v>0.69699999999999995</v>
      </c>
      <c r="I172" s="149"/>
      <c r="L172" s="144"/>
      <c r="M172" s="150"/>
      <c r="T172" s="151"/>
      <c r="AT172" s="146" t="s">
        <v>151</v>
      </c>
      <c r="AU172" s="146" t="s">
        <v>82</v>
      </c>
      <c r="AV172" s="12" t="s">
        <v>82</v>
      </c>
      <c r="AW172" s="12" t="s">
        <v>33</v>
      </c>
      <c r="AX172" s="12" t="s">
        <v>72</v>
      </c>
      <c r="AY172" s="146" t="s">
        <v>139</v>
      </c>
    </row>
    <row r="173" spans="2:65" s="12" customFormat="1" ht="12">
      <c r="B173" s="144"/>
      <c r="D173" s="145" t="s">
        <v>151</v>
      </c>
      <c r="E173" s="146" t="s">
        <v>19</v>
      </c>
      <c r="F173" s="147" t="s">
        <v>226</v>
      </c>
      <c r="H173" s="148">
        <v>0.36699999999999999</v>
      </c>
      <c r="I173" s="149"/>
      <c r="L173" s="144"/>
      <c r="M173" s="150"/>
      <c r="T173" s="151"/>
      <c r="AT173" s="146" t="s">
        <v>151</v>
      </c>
      <c r="AU173" s="146" t="s">
        <v>82</v>
      </c>
      <c r="AV173" s="12" t="s">
        <v>82</v>
      </c>
      <c r="AW173" s="12" t="s">
        <v>33</v>
      </c>
      <c r="AX173" s="12" t="s">
        <v>72</v>
      </c>
      <c r="AY173" s="146" t="s">
        <v>139</v>
      </c>
    </row>
    <row r="174" spans="2:65" s="12" customFormat="1" ht="12">
      <c r="B174" s="144"/>
      <c r="D174" s="145" t="s">
        <v>151</v>
      </c>
      <c r="E174" s="146" t="s">
        <v>19</v>
      </c>
      <c r="F174" s="147" t="s">
        <v>227</v>
      </c>
      <c r="H174" s="148">
        <v>0.36499999999999999</v>
      </c>
      <c r="I174" s="149"/>
      <c r="L174" s="144"/>
      <c r="M174" s="150"/>
      <c r="T174" s="151"/>
      <c r="AT174" s="146" t="s">
        <v>151</v>
      </c>
      <c r="AU174" s="146" t="s">
        <v>82</v>
      </c>
      <c r="AV174" s="12" t="s">
        <v>82</v>
      </c>
      <c r="AW174" s="12" t="s">
        <v>33</v>
      </c>
      <c r="AX174" s="12" t="s">
        <v>72</v>
      </c>
      <c r="AY174" s="146" t="s">
        <v>139</v>
      </c>
    </row>
    <row r="175" spans="2:65" s="12" customFormat="1" ht="12">
      <c r="B175" s="144"/>
      <c r="D175" s="145" t="s">
        <v>151</v>
      </c>
      <c r="E175" s="146" t="s">
        <v>19</v>
      </c>
      <c r="F175" s="147" t="s">
        <v>228</v>
      </c>
      <c r="H175" s="148">
        <v>0.748</v>
      </c>
      <c r="I175" s="149"/>
      <c r="L175" s="144"/>
      <c r="M175" s="150"/>
      <c r="T175" s="151"/>
      <c r="AT175" s="146" t="s">
        <v>151</v>
      </c>
      <c r="AU175" s="146" t="s">
        <v>82</v>
      </c>
      <c r="AV175" s="12" t="s">
        <v>82</v>
      </c>
      <c r="AW175" s="12" t="s">
        <v>33</v>
      </c>
      <c r="AX175" s="12" t="s">
        <v>72</v>
      </c>
      <c r="AY175" s="146" t="s">
        <v>139</v>
      </c>
    </row>
    <row r="176" spans="2:65" s="12" customFormat="1" ht="12">
      <c r="B176" s="144"/>
      <c r="D176" s="145" t="s">
        <v>151</v>
      </c>
      <c r="E176" s="146" t="s">
        <v>19</v>
      </c>
      <c r="F176" s="147" t="s">
        <v>229</v>
      </c>
      <c r="H176" s="148">
        <v>0.36699999999999999</v>
      </c>
      <c r="I176" s="149"/>
      <c r="L176" s="144"/>
      <c r="M176" s="150"/>
      <c r="T176" s="151"/>
      <c r="AT176" s="146" t="s">
        <v>151</v>
      </c>
      <c r="AU176" s="146" t="s">
        <v>82</v>
      </c>
      <c r="AV176" s="12" t="s">
        <v>82</v>
      </c>
      <c r="AW176" s="12" t="s">
        <v>33</v>
      </c>
      <c r="AX176" s="12" t="s">
        <v>72</v>
      </c>
      <c r="AY176" s="146" t="s">
        <v>139</v>
      </c>
    </row>
    <row r="177" spans="2:65" s="13" customFormat="1" ht="12">
      <c r="B177" s="152"/>
      <c r="D177" s="145" t="s">
        <v>151</v>
      </c>
      <c r="E177" s="153" t="s">
        <v>19</v>
      </c>
      <c r="F177" s="154" t="s">
        <v>163</v>
      </c>
      <c r="H177" s="155">
        <v>3.0670000000000002</v>
      </c>
      <c r="I177" s="156"/>
      <c r="L177" s="152"/>
      <c r="M177" s="157"/>
      <c r="T177" s="158"/>
      <c r="AT177" s="153" t="s">
        <v>151</v>
      </c>
      <c r="AU177" s="153" t="s">
        <v>82</v>
      </c>
      <c r="AV177" s="13" t="s">
        <v>147</v>
      </c>
      <c r="AW177" s="13" t="s">
        <v>33</v>
      </c>
      <c r="AX177" s="13" t="s">
        <v>80</v>
      </c>
      <c r="AY177" s="153" t="s">
        <v>139</v>
      </c>
    </row>
    <row r="178" spans="2:65" s="1" customFormat="1" ht="37.75" customHeight="1">
      <c r="B178" s="32"/>
      <c r="C178" s="127" t="s">
        <v>140</v>
      </c>
      <c r="D178" s="127" t="s">
        <v>142</v>
      </c>
      <c r="E178" s="128" t="s">
        <v>230</v>
      </c>
      <c r="F178" s="129" t="s">
        <v>231</v>
      </c>
      <c r="G178" s="130" t="s">
        <v>211</v>
      </c>
      <c r="H178" s="131">
        <v>20.882000000000001</v>
      </c>
      <c r="I178" s="132"/>
      <c r="J178" s="133">
        <f>ROUND(I178*H178,2)</f>
        <v>0</v>
      </c>
      <c r="K178" s="129" t="s">
        <v>146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0.06</v>
      </c>
      <c r="T178" s="137">
        <f>S178*H178</f>
        <v>1.25292</v>
      </c>
      <c r="AR178" s="138" t="s">
        <v>147</v>
      </c>
      <c r="AT178" s="138" t="s">
        <v>142</v>
      </c>
      <c r="AU178" s="138" t="s">
        <v>82</v>
      </c>
      <c r="AY178" s="17" t="s">
        <v>139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147</v>
      </c>
      <c r="BM178" s="138" t="s">
        <v>232</v>
      </c>
    </row>
    <row r="179" spans="2:65" s="1" customFormat="1" ht="11">
      <c r="B179" s="32"/>
      <c r="D179" s="140" t="s">
        <v>149</v>
      </c>
      <c r="F179" s="141" t="s">
        <v>233</v>
      </c>
      <c r="I179" s="142"/>
      <c r="L179" s="32"/>
      <c r="M179" s="143"/>
      <c r="T179" s="53"/>
      <c r="AT179" s="17" t="s">
        <v>149</v>
      </c>
      <c r="AU179" s="17" t="s">
        <v>82</v>
      </c>
    </row>
    <row r="180" spans="2:65" s="12" customFormat="1" ht="12">
      <c r="B180" s="144"/>
      <c r="D180" s="145" t="s">
        <v>151</v>
      </c>
      <c r="E180" s="146" t="s">
        <v>19</v>
      </c>
      <c r="F180" s="147" t="s">
        <v>234</v>
      </c>
      <c r="H180" s="148">
        <v>1.7729999999999999</v>
      </c>
      <c r="I180" s="149"/>
      <c r="L180" s="144"/>
      <c r="M180" s="150"/>
      <c r="T180" s="151"/>
      <c r="AT180" s="146" t="s">
        <v>151</v>
      </c>
      <c r="AU180" s="146" t="s">
        <v>82</v>
      </c>
      <c r="AV180" s="12" t="s">
        <v>82</v>
      </c>
      <c r="AW180" s="12" t="s">
        <v>33</v>
      </c>
      <c r="AX180" s="12" t="s">
        <v>72</v>
      </c>
      <c r="AY180" s="146" t="s">
        <v>139</v>
      </c>
    </row>
    <row r="181" spans="2:65" s="12" customFormat="1" ht="12">
      <c r="B181" s="144"/>
      <c r="D181" s="145" t="s">
        <v>151</v>
      </c>
      <c r="E181" s="146" t="s">
        <v>19</v>
      </c>
      <c r="F181" s="147" t="s">
        <v>235</v>
      </c>
      <c r="H181" s="148">
        <v>1.7729999999999999</v>
      </c>
      <c r="I181" s="149"/>
      <c r="L181" s="144"/>
      <c r="M181" s="150"/>
      <c r="T181" s="151"/>
      <c r="AT181" s="146" t="s">
        <v>151</v>
      </c>
      <c r="AU181" s="146" t="s">
        <v>82</v>
      </c>
      <c r="AV181" s="12" t="s">
        <v>82</v>
      </c>
      <c r="AW181" s="12" t="s">
        <v>33</v>
      </c>
      <c r="AX181" s="12" t="s">
        <v>72</v>
      </c>
      <c r="AY181" s="146" t="s">
        <v>139</v>
      </c>
    </row>
    <row r="182" spans="2:65" s="12" customFormat="1" ht="12">
      <c r="B182" s="144"/>
      <c r="D182" s="145" t="s">
        <v>151</v>
      </c>
      <c r="E182" s="146" t="s">
        <v>19</v>
      </c>
      <c r="F182" s="147" t="s">
        <v>236</v>
      </c>
      <c r="H182" s="148">
        <v>3.1520000000000001</v>
      </c>
      <c r="I182" s="149"/>
      <c r="L182" s="144"/>
      <c r="M182" s="150"/>
      <c r="T182" s="151"/>
      <c r="AT182" s="146" t="s">
        <v>151</v>
      </c>
      <c r="AU182" s="146" t="s">
        <v>82</v>
      </c>
      <c r="AV182" s="12" t="s">
        <v>82</v>
      </c>
      <c r="AW182" s="12" t="s">
        <v>33</v>
      </c>
      <c r="AX182" s="12" t="s">
        <v>72</v>
      </c>
      <c r="AY182" s="146" t="s">
        <v>139</v>
      </c>
    </row>
    <row r="183" spans="2:65" s="12" customFormat="1" ht="12">
      <c r="B183" s="144"/>
      <c r="D183" s="145" t="s">
        <v>151</v>
      </c>
      <c r="E183" s="146" t="s">
        <v>19</v>
      </c>
      <c r="F183" s="147" t="s">
        <v>237</v>
      </c>
      <c r="H183" s="148">
        <v>1.7729999999999999</v>
      </c>
      <c r="I183" s="149"/>
      <c r="L183" s="144"/>
      <c r="M183" s="150"/>
      <c r="T183" s="151"/>
      <c r="AT183" s="146" t="s">
        <v>151</v>
      </c>
      <c r="AU183" s="146" t="s">
        <v>82</v>
      </c>
      <c r="AV183" s="12" t="s">
        <v>82</v>
      </c>
      <c r="AW183" s="12" t="s">
        <v>33</v>
      </c>
      <c r="AX183" s="12" t="s">
        <v>72</v>
      </c>
      <c r="AY183" s="146" t="s">
        <v>139</v>
      </c>
    </row>
    <row r="184" spans="2:65" s="12" customFormat="1" ht="12">
      <c r="B184" s="144"/>
      <c r="D184" s="145" t="s">
        <v>151</v>
      </c>
      <c r="E184" s="146" t="s">
        <v>19</v>
      </c>
      <c r="F184" s="147" t="s">
        <v>238</v>
      </c>
      <c r="H184" s="148">
        <v>1.7729999999999999</v>
      </c>
      <c r="I184" s="149"/>
      <c r="L184" s="144"/>
      <c r="M184" s="150"/>
      <c r="T184" s="151"/>
      <c r="AT184" s="146" t="s">
        <v>151</v>
      </c>
      <c r="AU184" s="146" t="s">
        <v>82</v>
      </c>
      <c r="AV184" s="12" t="s">
        <v>82</v>
      </c>
      <c r="AW184" s="12" t="s">
        <v>33</v>
      </c>
      <c r="AX184" s="12" t="s">
        <v>72</v>
      </c>
      <c r="AY184" s="146" t="s">
        <v>139</v>
      </c>
    </row>
    <row r="185" spans="2:65" s="12" customFormat="1" ht="12">
      <c r="B185" s="144"/>
      <c r="D185" s="145" t="s">
        <v>151</v>
      </c>
      <c r="E185" s="146" t="s">
        <v>19</v>
      </c>
      <c r="F185" s="147" t="s">
        <v>239</v>
      </c>
      <c r="H185" s="148">
        <v>4.1369999999999996</v>
      </c>
      <c r="I185" s="149"/>
      <c r="L185" s="144"/>
      <c r="M185" s="150"/>
      <c r="T185" s="151"/>
      <c r="AT185" s="146" t="s">
        <v>151</v>
      </c>
      <c r="AU185" s="146" t="s">
        <v>82</v>
      </c>
      <c r="AV185" s="12" t="s">
        <v>82</v>
      </c>
      <c r="AW185" s="12" t="s">
        <v>33</v>
      </c>
      <c r="AX185" s="12" t="s">
        <v>72</v>
      </c>
      <c r="AY185" s="146" t="s">
        <v>139</v>
      </c>
    </row>
    <row r="186" spans="2:65" s="12" customFormat="1" ht="12">
      <c r="B186" s="144"/>
      <c r="D186" s="145" t="s">
        <v>151</v>
      </c>
      <c r="E186" s="146" t="s">
        <v>19</v>
      </c>
      <c r="F186" s="147" t="s">
        <v>240</v>
      </c>
      <c r="H186" s="148">
        <v>4.7279999999999998</v>
      </c>
      <c r="I186" s="149"/>
      <c r="L186" s="144"/>
      <c r="M186" s="150"/>
      <c r="T186" s="151"/>
      <c r="AT186" s="146" t="s">
        <v>151</v>
      </c>
      <c r="AU186" s="146" t="s">
        <v>82</v>
      </c>
      <c r="AV186" s="12" t="s">
        <v>82</v>
      </c>
      <c r="AW186" s="12" t="s">
        <v>33</v>
      </c>
      <c r="AX186" s="12" t="s">
        <v>72</v>
      </c>
      <c r="AY186" s="146" t="s">
        <v>139</v>
      </c>
    </row>
    <row r="187" spans="2:65" s="12" customFormat="1" ht="12">
      <c r="B187" s="144"/>
      <c r="D187" s="145" t="s">
        <v>151</v>
      </c>
      <c r="E187" s="146" t="s">
        <v>19</v>
      </c>
      <c r="F187" s="147" t="s">
        <v>241</v>
      </c>
      <c r="H187" s="148">
        <v>1.7729999999999999</v>
      </c>
      <c r="I187" s="149"/>
      <c r="L187" s="144"/>
      <c r="M187" s="150"/>
      <c r="T187" s="151"/>
      <c r="AT187" s="146" t="s">
        <v>151</v>
      </c>
      <c r="AU187" s="146" t="s">
        <v>82</v>
      </c>
      <c r="AV187" s="12" t="s">
        <v>82</v>
      </c>
      <c r="AW187" s="12" t="s">
        <v>33</v>
      </c>
      <c r="AX187" s="12" t="s">
        <v>72</v>
      </c>
      <c r="AY187" s="146" t="s">
        <v>139</v>
      </c>
    </row>
    <row r="188" spans="2:65" s="13" customFormat="1" ht="12">
      <c r="B188" s="152"/>
      <c r="D188" s="145" t="s">
        <v>151</v>
      </c>
      <c r="E188" s="153" t="s">
        <v>19</v>
      </c>
      <c r="F188" s="154" t="s">
        <v>163</v>
      </c>
      <c r="H188" s="155">
        <v>20.882000000000001</v>
      </c>
      <c r="I188" s="156"/>
      <c r="L188" s="152"/>
      <c r="M188" s="157"/>
      <c r="T188" s="158"/>
      <c r="AT188" s="153" t="s">
        <v>151</v>
      </c>
      <c r="AU188" s="153" t="s">
        <v>82</v>
      </c>
      <c r="AV188" s="13" t="s">
        <v>147</v>
      </c>
      <c r="AW188" s="13" t="s">
        <v>33</v>
      </c>
      <c r="AX188" s="13" t="s">
        <v>80</v>
      </c>
      <c r="AY188" s="153" t="s">
        <v>139</v>
      </c>
    </row>
    <row r="189" spans="2:65" s="1" customFormat="1" ht="37.75" customHeight="1">
      <c r="B189" s="32"/>
      <c r="C189" s="127" t="s">
        <v>242</v>
      </c>
      <c r="D189" s="127" t="s">
        <v>142</v>
      </c>
      <c r="E189" s="128" t="s">
        <v>243</v>
      </c>
      <c r="F189" s="129" t="s">
        <v>244</v>
      </c>
      <c r="G189" s="130" t="s">
        <v>211</v>
      </c>
      <c r="H189" s="131">
        <v>20.882000000000001</v>
      </c>
      <c r="I189" s="132"/>
      <c r="J189" s="133">
        <f>ROUND(I189*H189,2)</f>
        <v>0</v>
      </c>
      <c r="K189" s="129" t="s">
        <v>146</v>
      </c>
      <c r="L189" s="32"/>
      <c r="M189" s="134" t="s">
        <v>19</v>
      </c>
      <c r="N189" s="135" t="s">
        <v>43</v>
      </c>
      <c r="P189" s="136">
        <f>O189*H189</f>
        <v>0</v>
      </c>
      <c r="Q189" s="136">
        <v>0</v>
      </c>
      <c r="R189" s="136">
        <f>Q189*H189</f>
        <v>0</v>
      </c>
      <c r="S189" s="136">
        <v>7.5999999999999998E-2</v>
      </c>
      <c r="T189" s="137">
        <f>S189*H189</f>
        <v>1.587032</v>
      </c>
      <c r="AR189" s="138" t="s">
        <v>147</v>
      </c>
      <c r="AT189" s="138" t="s">
        <v>142</v>
      </c>
      <c r="AU189" s="138" t="s">
        <v>82</v>
      </c>
      <c r="AY189" s="17" t="s">
        <v>139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147</v>
      </c>
      <c r="BM189" s="138" t="s">
        <v>245</v>
      </c>
    </row>
    <row r="190" spans="2:65" s="1" customFormat="1" ht="11">
      <c r="B190" s="32"/>
      <c r="D190" s="140" t="s">
        <v>149</v>
      </c>
      <c r="F190" s="141" t="s">
        <v>246</v>
      </c>
      <c r="I190" s="142"/>
      <c r="L190" s="32"/>
      <c r="M190" s="143"/>
      <c r="T190" s="53"/>
      <c r="AT190" s="17" t="s">
        <v>149</v>
      </c>
      <c r="AU190" s="17" t="s">
        <v>82</v>
      </c>
    </row>
    <row r="191" spans="2:65" s="12" customFormat="1" ht="12">
      <c r="B191" s="144"/>
      <c r="D191" s="145" t="s">
        <v>151</v>
      </c>
      <c r="E191" s="146" t="s">
        <v>19</v>
      </c>
      <c r="F191" s="147" t="s">
        <v>234</v>
      </c>
      <c r="H191" s="148">
        <v>1.7729999999999999</v>
      </c>
      <c r="I191" s="149"/>
      <c r="L191" s="144"/>
      <c r="M191" s="150"/>
      <c r="T191" s="151"/>
      <c r="AT191" s="146" t="s">
        <v>151</v>
      </c>
      <c r="AU191" s="146" t="s">
        <v>82</v>
      </c>
      <c r="AV191" s="12" t="s">
        <v>82</v>
      </c>
      <c r="AW191" s="12" t="s">
        <v>33</v>
      </c>
      <c r="AX191" s="12" t="s">
        <v>72</v>
      </c>
      <c r="AY191" s="146" t="s">
        <v>139</v>
      </c>
    </row>
    <row r="192" spans="2:65" s="12" customFormat="1" ht="12">
      <c r="B192" s="144"/>
      <c r="D192" s="145" t="s">
        <v>151</v>
      </c>
      <c r="E192" s="146" t="s">
        <v>19</v>
      </c>
      <c r="F192" s="147" t="s">
        <v>235</v>
      </c>
      <c r="H192" s="148">
        <v>1.7729999999999999</v>
      </c>
      <c r="I192" s="149"/>
      <c r="L192" s="144"/>
      <c r="M192" s="150"/>
      <c r="T192" s="151"/>
      <c r="AT192" s="146" t="s">
        <v>151</v>
      </c>
      <c r="AU192" s="146" t="s">
        <v>82</v>
      </c>
      <c r="AV192" s="12" t="s">
        <v>82</v>
      </c>
      <c r="AW192" s="12" t="s">
        <v>33</v>
      </c>
      <c r="AX192" s="12" t="s">
        <v>72</v>
      </c>
      <c r="AY192" s="146" t="s">
        <v>139</v>
      </c>
    </row>
    <row r="193" spans="2:65" s="12" customFormat="1" ht="12">
      <c r="B193" s="144"/>
      <c r="D193" s="145" t="s">
        <v>151</v>
      </c>
      <c r="E193" s="146" t="s">
        <v>19</v>
      </c>
      <c r="F193" s="147" t="s">
        <v>236</v>
      </c>
      <c r="H193" s="148">
        <v>3.1520000000000001</v>
      </c>
      <c r="I193" s="149"/>
      <c r="L193" s="144"/>
      <c r="M193" s="150"/>
      <c r="T193" s="151"/>
      <c r="AT193" s="146" t="s">
        <v>151</v>
      </c>
      <c r="AU193" s="146" t="s">
        <v>82</v>
      </c>
      <c r="AV193" s="12" t="s">
        <v>82</v>
      </c>
      <c r="AW193" s="12" t="s">
        <v>33</v>
      </c>
      <c r="AX193" s="12" t="s">
        <v>72</v>
      </c>
      <c r="AY193" s="146" t="s">
        <v>139</v>
      </c>
    </row>
    <row r="194" spans="2:65" s="12" customFormat="1" ht="12">
      <c r="B194" s="144"/>
      <c r="D194" s="145" t="s">
        <v>151</v>
      </c>
      <c r="E194" s="146" t="s">
        <v>19</v>
      </c>
      <c r="F194" s="147" t="s">
        <v>237</v>
      </c>
      <c r="H194" s="148">
        <v>1.7729999999999999</v>
      </c>
      <c r="I194" s="149"/>
      <c r="L194" s="144"/>
      <c r="M194" s="150"/>
      <c r="T194" s="151"/>
      <c r="AT194" s="146" t="s">
        <v>151</v>
      </c>
      <c r="AU194" s="146" t="s">
        <v>82</v>
      </c>
      <c r="AV194" s="12" t="s">
        <v>82</v>
      </c>
      <c r="AW194" s="12" t="s">
        <v>33</v>
      </c>
      <c r="AX194" s="12" t="s">
        <v>72</v>
      </c>
      <c r="AY194" s="146" t="s">
        <v>139</v>
      </c>
    </row>
    <row r="195" spans="2:65" s="12" customFormat="1" ht="12">
      <c r="B195" s="144"/>
      <c r="D195" s="145" t="s">
        <v>151</v>
      </c>
      <c r="E195" s="146" t="s">
        <v>19</v>
      </c>
      <c r="F195" s="147" t="s">
        <v>238</v>
      </c>
      <c r="H195" s="148">
        <v>1.7729999999999999</v>
      </c>
      <c r="I195" s="149"/>
      <c r="L195" s="144"/>
      <c r="M195" s="150"/>
      <c r="T195" s="151"/>
      <c r="AT195" s="146" t="s">
        <v>151</v>
      </c>
      <c r="AU195" s="146" t="s">
        <v>82</v>
      </c>
      <c r="AV195" s="12" t="s">
        <v>82</v>
      </c>
      <c r="AW195" s="12" t="s">
        <v>33</v>
      </c>
      <c r="AX195" s="12" t="s">
        <v>72</v>
      </c>
      <c r="AY195" s="146" t="s">
        <v>139</v>
      </c>
    </row>
    <row r="196" spans="2:65" s="12" customFormat="1" ht="12">
      <c r="B196" s="144"/>
      <c r="D196" s="145" t="s">
        <v>151</v>
      </c>
      <c r="E196" s="146" t="s">
        <v>19</v>
      </c>
      <c r="F196" s="147" t="s">
        <v>239</v>
      </c>
      <c r="H196" s="148">
        <v>4.1369999999999996</v>
      </c>
      <c r="I196" s="149"/>
      <c r="L196" s="144"/>
      <c r="M196" s="150"/>
      <c r="T196" s="151"/>
      <c r="AT196" s="146" t="s">
        <v>151</v>
      </c>
      <c r="AU196" s="146" t="s">
        <v>82</v>
      </c>
      <c r="AV196" s="12" t="s">
        <v>82</v>
      </c>
      <c r="AW196" s="12" t="s">
        <v>33</v>
      </c>
      <c r="AX196" s="12" t="s">
        <v>72</v>
      </c>
      <c r="AY196" s="146" t="s">
        <v>139</v>
      </c>
    </row>
    <row r="197" spans="2:65" s="12" customFormat="1" ht="12">
      <c r="B197" s="144"/>
      <c r="D197" s="145" t="s">
        <v>151</v>
      </c>
      <c r="E197" s="146" t="s">
        <v>19</v>
      </c>
      <c r="F197" s="147" t="s">
        <v>240</v>
      </c>
      <c r="H197" s="148">
        <v>4.7279999999999998</v>
      </c>
      <c r="I197" s="149"/>
      <c r="L197" s="144"/>
      <c r="M197" s="150"/>
      <c r="T197" s="151"/>
      <c r="AT197" s="146" t="s">
        <v>151</v>
      </c>
      <c r="AU197" s="146" t="s">
        <v>82</v>
      </c>
      <c r="AV197" s="12" t="s">
        <v>82</v>
      </c>
      <c r="AW197" s="12" t="s">
        <v>33</v>
      </c>
      <c r="AX197" s="12" t="s">
        <v>72</v>
      </c>
      <c r="AY197" s="146" t="s">
        <v>139</v>
      </c>
    </row>
    <row r="198" spans="2:65" s="12" customFormat="1" ht="12">
      <c r="B198" s="144"/>
      <c r="D198" s="145" t="s">
        <v>151</v>
      </c>
      <c r="E198" s="146" t="s">
        <v>19</v>
      </c>
      <c r="F198" s="147" t="s">
        <v>241</v>
      </c>
      <c r="H198" s="148">
        <v>1.7729999999999999</v>
      </c>
      <c r="I198" s="149"/>
      <c r="L198" s="144"/>
      <c r="M198" s="150"/>
      <c r="T198" s="151"/>
      <c r="AT198" s="146" t="s">
        <v>151</v>
      </c>
      <c r="AU198" s="146" t="s">
        <v>82</v>
      </c>
      <c r="AV198" s="12" t="s">
        <v>82</v>
      </c>
      <c r="AW198" s="12" t="s">
        <v>33</v>
      </c>
      <c r="AX198" s="12" t="s">
        <v>72</v>
      </c>
      <c r="AY198" s="146" t="s">
        <v>139</v>
      </c>
    </row>
    <row r="199" spans="2:65" s="13" customFormat="1" ht="12">
      <c r="B199" s="152"/>
      <c r="D199" s="145" t="s">
        <v>151</v>
      </c>
      <c r="E199" s="153" t="s">
        <v>19</v>
      </c>
      <c r="F199" s="154" t="s">
        <v>163</v>
      </c>
      <c r="H199" s="155">
        <v>20.882000000000001</v>
      </c>
      <c r="I199" s="156"/>
      <c r="L199" s="152"/>
      <c r="M199" s="157"/>
      <c r="T199" s="158"/>
      <c r="AT199" s="153" t="s">
        <v>151</v>
      </c>
      <c r="AU199" s="153" t="s">
        <v>82</v>
      </c>
      <c r="AV199" s="13" t="s">
        <v>147</v>
      </c>
      <c r="AW199" s="13" t="s">
        <v>33</v>
      </c>
      <c r="AX199" s="13" t="s">
        <v>80</v>
      </c>
      <c r="AY199" s="153" t="s">
        <v>139</v>
      </c>
    </row>
    <row r="200" spans="2:65" s="1" customFormat="1" ht="33" customHeight="1">
      <c r="B200" s="32"/>
      <c r="C200" s="127" t="s">
        <v>247</v>
      </c>
      <c r="D200" s="127" t="s">
        <v>142</v>
      </c>
      <c r="E200" s="128" t="s">
        <v>248</v>
      </c>
      <c r="F200" s="129" t="s">
        <v>249</v>
      </c>
      <c r="G200" s="130" t="s">
        <v>211</v>
      </c>
      <c r="H200" s="131">
        <v>2.7879999999999998</v>
      </c>
      <c r="I200" s="132"/>
      <c r="J200" s="133">
        <f>ROUND(I200*H200,2)</f>
        <v>0</v>
      </c>
      <c r="K200" s="129" t="s">
        <v>146</v>
      </c>
      <c r="L200" s="32"/>
      <c r="M200" s="134" t="s">
        <v>19</v>
      </c>
      <c r="N200" s="135" t="s">
        <v>43</v>
      </c>
      <c r="P200" s="136">
        <f>O200*H200</f>
        <v>0</v>
      </c>
      <c r="Q200" s="136">
        <v>0</v>
      </c>
      <c r="R200" s="136">
        <f>Q200*H200</f>
        <v>0</v>
      </c>
      <c r="S200" s="136">
        <v>5.8999999999999997E-2</v>
      </c>
      <c r="T200" s="137">
        <f>S200*H200</f>
        <v>0.16449199999999997</v>
      </c>
      <c r="AR200" s="138" t="s">
        <v>147</v>
      </c>
      <c r="AT200" s="138" t="s">
        <v>142</v>
      </c>
      <c r="AU200" s="138" t="s">
        <v>82</v>
      </c>
      <c r="AY200" s="17" t="s">
        <v>139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80</v>
      </c>
      <c r="BK200" s="139">
        <f>ROUND(I200*H200,2)</f>
        <v>0</v>
      </c>
      <c r="BL200" s="17" t="s">
        <v>147</v>
      </c>
      <c r="BM200" s="138" t="s">
        <v>250</v>
      </c>
    </row>
    <row r="201" spans="2:65" s="1" customFormat="1" ht="11">
      <c r="B201" s="32"/>
      <c r="D201" s="140" t="s">
        <v>149</v>
      </c>
      <c r="F201" s="141" t="s">
        <v>251</v>
      </c>
      <c r="I201" s="142"/>
      <c r="L201" s="32"/>
      <c r="M201" s="143"/>
      <c r="T201" s="53"/>
      <c r="AT201" s="17" t="s">
        <v>149</v>
      </c>
      <c r="AU201" s="17" t="s">
        <v>82</v>
      </c>
    </row>
    <row r="202" spans="2:65" s="12" customFormat="1" ht="12">
      <c r="B202" s="144"/>
      <c r="D202" s="145" t="s">
        <v>151</v>
      </c>
      <c r="E202" s="146" t="s">
        <v>19</v>
      </c>
      <c r="F202" s="147" t="s">
        <v>252</v>
      </c>
      <c r="H202" s="148">
        <v>1.7849999999999999</v>
      </c>
      <c r="I202" s="149"/>
      <c r="L202" s="144"/>
      <c r="M202" s="150"/>
      <c r="T202" s="151"/>
      <c r="AT202" s="146" t="s">
        <v>151</v>
      </c>
      <c r="AU202" s="146" t="s">
        <v>82</v>
      </c>
      <c r="AV202" s="12" t="s">
        <v>82</v>
      </c>
      <c r="AW202" s="12" t="s">
        <v>33</v>
      </c>
      <c r="AX202" s="12" t="s">
        <v>72</v>
      </c>
      <c r="AY202" s="146" t="s">
        <v>139</v>
      </c>
    </row>
    <row r="203" spans="2:65" s="12" customFormat="1" ht="12">
      <c r="B203" s="144"/>
      <c r="D203" s="145" t="s">
        <v>151</v>
      </c>
      <c r="E203" s="146" t="s">
        <v>19</v>
      </c>
      <c r="F203" s="147" t="s">
        <v>253</v>
      </c>
      <c r="H203" s="148">
        <v>1.0029999999999999</v>
      </c>
      <c r="I203" s="149"/>
      <c r="L203" s="144"/>
      <c r="M203" s="150"/>
      <c r="T203" s="151"/>
      <c r="AT203" s="146" t="s">
        <v>151</v>
      </c>
      <c r="AU203" s="146" t="s">
        <v>82</v>
      </c>
      <c r="AV203" s="12" t="s">
        <v>82</v>
      </c>
      <c r="AW203" s="12" t="s">
        <v>33</v>
      </c>
      <c r="AX203" s="12" t="s">
        <v>72</v>
      </c>
      <c r="AY203" s="146" t="s">
        <v>139</v>
      </c>
    </row>
    <row r="204" spans="2:65" s="13" customFormat="1" ht="12">
      <c r="B204" s="152"/>
      <c r="D204" s="145" t="s">
        <v>151</v>
      </c>
      <c r="E204" s="153" t="s">
        <v>19</v>
      </c>
      <c r="F204" s="154" t="s">
        <v>163</v>
      </c>
      <c r="H204" s="155">
        <v>2.7879999999999998</v>
      </c>
      <c r="I204" s="156"/>
      <c r="L204" s="152"/>
      <c r="M204" s="157"/>
      <c r="T204" s="158"/>
      <c r="AT204" s="153" t="s">
        <v>151</v>
      </c>
      <c r="AU204" s="153" t="s">
        <v>82</v>
      </c>
      <c r="AV204" s="13" t="s">
        <v>147</v>
      </c>
      <c r="AW204" s="13" t="s">
        <v>33</v>
      </c>
      <c r="AX204" s="13" t="s">
        <v>80</v>
      </c>
      <c r="AY204" s="153" t="s">
        <v>139</v>
      </c>
    </row>
    <row r="205" spans="2:65" s="1" customFormat="1" ht="55.5" customHeight="1">
      <c r="B205" s="32"/>
      <c r="C205" s="127" t="s">
        <v>254</v>
      </c>
      <c r="D205" s="127" t="s">
        <v>142</v>
      </c>
      <c r="E205" s="128" t="s">
        <v>255</v>
      </c>
      <c r="F205" s="129" t="s">
        <v>256</v>
      </c>
      <c r="G205" s="130" t="s">
        <v>145</v>
      </c>
      <c r="H205" s="131">
        <v>1.05</v>
      </c>
      <c r="I205" s="132"/>
      <c r="J205" s="133">
        <f>ROUND(I205*H205,2)</f>
        <v>0</v>
      </c>
      <c r="K205" s="129" t="s">
        <v>146</v>
      </c>
      <c r="L205" s="32"/>
      <c r="M205" s="134" t="s">
        <v>19</v>
      </c>
      <c r="N205" s="135" t="s">
        <v>43</v>
      </c>
      <c r="P205" s="136">
        <f>O205*H205</f>
        <v>0</v>
      </c>
      <c r="Q205" s="136">
        <v>0</v>
      </c>
      <c r="R205" s="136">
        <f>Q205*H205</f>
        <v>0</v>
      </c>
      <c r="S205" s="136">
        <v>1.8</v>
      </c>
      <c r="T205" s="137">
        <f>S205*H205</f>
        <v>1.8900000000000001</v>
      </c>
      <c r="AR205" s="138" t="s">
        <v>147</v>
      </c>
      <c r="AT205" s="138" t="s">
        <v>142</v>
      </c>
      <c r="AU205" s="138" t="s">
        <v>82</v>
      </c>
      <c r="AY205" s="17" t="s">
        <v>139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80</v>
      </c>
      <c r="BK205" s="139">
        <f>ROUND(I205*H205,2)</f>
        <v>0</v>
      </c>
      <c r="BL205" s="17" t="s">
        <v>147</v>
      </c>
      <c r="BM205" s="138" t="s">
        <v>257</v>
      </c>
    </row>
    <row r="206" spans="2:65" s="1" customFormat="1" ht="11">
      <c r="B206" s="32"/>
      <c r="D206" s="140" t="s">
        <v>149</v>
      </c>
      <c r="F206" s="141" t="s">
        <v>258</v>
      </c>
      <c r="I206" s="142"/>
      <c r="L206" s="32"/>
      <c r="M206" s="143"/>
      <c r="T206" s="53"/>
      <c r="AT206" s="17" t="s">
        <v>149</v>
      </c>
      <c r="AU206" s="17" t="s">
        <v>82</v>
      </c>
    </row>
    <row r="207" spans="2:65" s="12" customFormat="1" ht="12">
      <c r="B207" s="144"/>
      <c r="D207" s="145" t="s">
        <v>151</v>
      </c>
      <c r="E207" s="146" t="s">
        <v>19</v>
      </c>
      <c r="F207" s="147" t="s">
        <v>259</v>
      </c>
      <c r="H207" s="148">
        <v>0.504</v>
      </c>
      <c r="I207" s="149"/>
      <c r="L207" s="144"/>
      <c r="M207" s="150"/>
      <c r="T207" s="151"/>
      <c r="AT207" s="146" t="s">
        <v>151</v>
      </c>
      <c r="AU207" s="146" t="s">
        <v>82</v>
      </c>
      <c r="AV207" s="12" t="s">
        <v>82</v>
      </c>
      <c r="AW207" s="12" t="s">
        <v>33</v>
      </c>
      <c r="AX207" s="12" t="s">
        <v>72</v>
      </c>
      <c r="AY207" s="146" t="s">
        <v>139</v>
      </c>
    </row>
    <row r="208" spans="2:65" s="12" customFormat="1" ht="12">
      <c r="B208" s="144"/>
      <c r="D208" s="145" t="s">
        <v>151</v>
      </c>
      <c r="E208" s="146" t="s">
        <v>19</v>
      </c>
      <c r="F208" s="147" t="s">
        <v>260</v>
      </c>
      <c r="H208" s="148">
        <v>0.54600000000000004</v>
      </c>
      <c r="I208" s="149"/>
      <c r="L208" s="144"/>
      <c r="M208" s="150"/>
      <c r="T208" s="151"/>
      <c r="AT208" s="146" t="s">
        <v>151</v>
      </c>
      <c r="AU208" s="146" t="s">
        <v>82</v>
      </c>
      <c r="AV208" s="12" t="s">
        <v>82</v>
      </c>
      <c r="AW208" s="12" t="s">
        <v>33</v>
      </c>
      <c r="AX208" s="12" t="s">
        <v>72</v>
      </c>
      <c r="AY208" s="146" t="s">
        <v>139</v>
      </c>
    </row>
    <row r="209" spans="2:65" s="13" customFormat="1" ht="12">
      <c r="B209" s="152"/>
      <c r="D209" s="145" t="s">
        <v>151</v>
      </c>
      <c r="E209" s="153" t="s">
        <v>19</v>
      </c>
      <c r="F209" s="154" t="s">
        <v>163</v>
      </c>
      <c r="H209" s="155">
        <v>1.05</v>
      </c>
      <c r="I209" s="156"/>
      <c r="L209" s="152"/>
      <c r="M209" s="157"/>
      <c r="T209" s="158"/>
      <c r="AT209" s="153" t="s">
        <v>151</v>
      </c>
      <c r="AU209" s="153" t="s">
        <v>82</v>
      </c>
      <c r="AV209" s="13" t="s">
        <v>147</v>
      </c>
      <c r="AW209" s="13" t="s">
        <v>33</v>
      </c>
      <c r="AX209" s="13" t="s">
        <v>80</v>
      </c>
      <c r="AY209" s="153" t="s">
        <v>139</v>
      </c>
    </row>
    <row r="210" spans="2:65" s="1" customFormat="1" ht="55.5" customHeight="1">
      <c r="B210" s="32"/>
      <c r="C210" s="127" t="s">
        <v>261</v>
      </c>
      <c r="D210" s="127" t="s">
        <v>142</v>
      </c>
      <c r="E210" s="128" t="s">
        <v>262</v>
      </c>
      <c r="F210" s="129" t="s">
        <v>263</v>
      </c>
      <c r="G210" s="130" t="s">
        <v>145</v>
      </c>
      <c r="H210" s="131">
        <v>3.0289999999999999</v>
      </c>
      <c r="I210" s="132"/>
      <c r="J210" s="133">
        <f>ROUND(I210*H210,2)</f>
        <v>0</v>
      </c>
      <c r="K210" s="129" t="s">
        <v>146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1.8</v>
      </c>
      <c r="T210" s="137">
        <f>S210*H210</f>
        <v>5.4522000000000004</v>
      </c>
      <c r="AR210" s="138" t="s">
        <v>147</v>
      </c>
      <c r="AT210" s="138" t="s">
        <v>142</v>
      </c>
      <c r="AU210" s="138" t="s">
        <v>82</v>
      </c>
      <c r="AY210" s="17" t="s">
        <v>139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80</v>
      </c>
      <c r="BK210" s="139">
        <f>ROUND(I210*H210,2)</f>
        <v>0</v>
      </c>
      <c r="BL210" s="17" t="s">
        <v>147</v>
      </c>
      <c r="BM210" s="138" t="s">
        <v>264</v>
      </c>
    </row>
    <row r="211" spans="2:65" s="1" customFormat="1" ht="11">
      <c r="B211" s="32"/>
      <c r="D211" s="140" t="s">
        <v>149</v>
      </c>
      <c r="F211" s="141" t="s">
        <v>265</v>
      </c>
      <c r="I211" s="142"/>
      <c r="L211" s="32"/>
      <c r="M211" s="143"/>
      <c r="T211" s="53"/>
      <c r="AT211" s="17" t="s">
        <v>149</v>
      </c>
      <c r="AU211" s="17" t="s">
        <v>82</v>
      </c>
    </row>
    <row r="212" spans="2:65" s="12" customFormat="1" ht="12">
      <c r="B212" s="144"/>
      <c r="D212" s="145" t="s">
        <v>151</v>
      </c>
      <c r="E212" s="146" t="s">
        <v>19</v>
      </c>
      <c r="F212" s="147" t="s">
        <v>266</v>
      </c>
      <c r="H212" s="148">
        <v>1.7470000000000001</v>
      </c>
      <c r="I212" s="149"/>
      <c r="L212" s="144"/>
      <c r="M212" s="150"/>
      <c r="T212" s="151"/>
      <c r="AT212" s="146" t="s">
        <v>151</v>
      </c>
      <c r="AU212" s="146" t="s">
        <v>82</v>
      </c>
      <c r="AV212" s="12" t="s">
        <v>82</v>
      </c>
      <c r="AW212" s="12" t="s">
        <v>33</v>
      </c>
      <c r="AX212" s="12" t="s">
        <v>72</v>
      </c>
      <c r="AY212" s="146" t="s">
        <v>139</v>
      </c>
    </row>
    <row r="213" spans="2:65" s="12" customFormat="1" ht="12">
      <c r="B213" s="144"/>
      <c r="D213" s="145" t="s">
        <v>151</v>
      </c>
      <c r="E213" s="146" t="s">
        <v>19</v>
      </c>
      <c r="F213" s="147" t="s">
        <v>267</v>
      </c>
      <c r="H213" s="148">
        <v>1.282</v>
      </c>
      <c r="I213" s="149"/>
      <c r="L213" s="144"/>
      <c r="M213" s="150"/>
      <c r="T213" s="151"/>
      <c r="AT213" s="146" t="s">
        <v>151</v>
      </c>
      <c r="AU213" s="146" t="s">
        <v>82</v>
      </c>
      <c r="AV213" s="12" t="s">
        <v>82</v>
      </c>
      <c r="AW213" s="12" t="s">
        <v>33</v>
      </c>
      <c r="AX213" s="12" t="s">
        <v>72</v>
      </c>
      <c r="AY213" s="146" t="s">
        <v>139</v>
      </c>
    </row>
    <row r="214" spans="2:65" s="13" customFormat="1" ht="12">
      <c r="B214" s="152"/>
      <c r="D214" s="145" t="s">
        <v>151</v>
      </c>
      <c r="E214" s="153" t="s">
        <v>19</v>
      </c>
      <c r="F214" s="154" t="s">
        <v>163</v>
      </c>
      <c r="H214" s="155">
        <v>3.0289999999999999</v>
      </c>
      <c r="I214" s="156"/>
      <c r="L214" s="152"/>
      <c r="M214" s="157"/>
      <c r="T214" s="158"/>
      <c r="AT214" s="153" t="s">
        <v>151</v>
      </c>
      <c r="AU214" s="153" t="s">
        <v>82</v>
      </c>
      <c r="AV214" s="13" t="s">
        <v>147</v>
      </c>
      <c r="AW214" s="13" t="s">
        <v>33</v>
      </c>
      <c r="AX214" s="13" t="s">
        <v>80</v>
      </c>
      <c r="AY214" s="153" t="s">
        <v>139</v>
      </c>
    </row>
    <row r="215" spans="2:65" s="1" customFormat="1" ht="49" customHeight="1">
      <c r="B215" s="32"/>
      <c r="C215" s="127" t="s">
        <v>268</v>
      </c>
      <c r="D215" s="127" t="s">
        <v>142</v>
      </c>
      <c r="E215" s="128" t="s">
        <v>269</v>
      </c>
      <c r="F215" s="129" t="s">
        <v>270</v>
      </c>
      <c r="G215" s="130" t="s">
        <v>271</v>
      </c>
      <c r="H215" s="131">
        <v>20</v>
      </c>
      <c r="I215" s="132"/>
      <c r="J215" s="133">
        <f>ROUND(I215*H215,2)</f>
        <v>0</v>
      </c>
      <c r="K215" s="129" t="s">
        <v>146</v>
      </c>
      <c r="L215" s="32"/>
      <c r="M215" s="134" t="s">
        <v>19</v>
      </c>
      <c r="N215" s="135" t="s">
        <v>43</v>
      </c>
      <c r="P215" s="136">
        <f>O215*H215</f>
        <v>0</v>
      </c>
      <c r="Q215" s="136">
        <v>0</v>
      </c>
      <c r="R215" s="136">
        <f>Q215*H215</f>
        <v>0</v>
      </c>
      <c r="S215" s="136">
        <v>6.5000000000000002E-2</v>
      </c>
      <c r="T215" s="137">
        <f>S215*H215</f>
        <v>1.3</v>
      </c>
      <c r="AR215" s="138" t="s">
        <v>147</v>
      </c>
      <c r="AT215" s="138" t="s">
        <v>142</v>
      </c>
      <c r="AU215" s="138" t="s">
        <v>82</v>
      </c>
      <c r="AY215" s="17" t="s">
        <v>139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80</v>
      </c>
      <c r="BK215" s="139">
        <f>ROUND(I215*H215,2)</f>
        <v>0</v>
      </c>
      <c r="BL215" s="17" t="s">
        <v>147</v>
      </c>
      <c r="BM215" s="138" t="s">
        <v>272</v>
      </c>
    </row>
    <row r="216" spans="2:65" s="1" customFormat="1" ht="11">
      <c r="B216" s="32"/>
      <c r="D216" s="140" t="s">
        <v>149</v>
      </c>
      <c r="F216" s="141" t="s">
        <v>273</v>
      </c>
      <c r="I216" s="142"/>
      <c r="L216" s="32"/>
      <c r="M216" s="143"/>
      <c r="T216" s="53"/>
      <c r="AT216" s="17" t="s">
        <v>149</v>
      </c>
      <c r="AU216" s="17" t="s">
        <v>82</v>
      </c>
    </row>
    <row r="217" spans="2:65" s="12" customFormat="1" ht="24">
      <c r="B217" s="144"/>
      <c r="D217" s="145" t="s">
        <v>151</v>
      </c>
      <c r="E217" s="146" t="s">
        <v>19</v>
      </c>
      <c r="F217" s="147" t="s">
        <v>274</v>
      </c>
      <c r="H217" s="148">
        <v>8</v>
      </c>
      <c r="I217" s="149"/>
      <c r="L217" s="144"/>
      <c r="M217" s="150"/>
      <c r="T217" s="151"/>
      <c r="AT217" s="146" t="s">
        <v>151</v>
      </c>
      <c r="AU217" s="146" t="s">
        <v>82</v>
      </c>
      <c r="AV217" s="12" t="s">
        <v>82</v>
      </c>
      <c r="AW217" s="12" t="s">
        <v>33</v>
      </c>
      <c r="AX217" s="12" t="s">
        <v>72</v>
      </c>
      <c r="AY217" s="146" t="s">
        <v>139</v>
      </c>
    </row>
    <row r="218" spans="2:65" s="12" customFormat="1" ht="24">
      <c r="B218" s="144"/>
      <c r="D218" s="145" t="s">
        <v>151</v>
      </c>
      <c r="E218" s="146" t="s">
        <v>19</v>
      </c>
      <c r="F218" s="147" t="s">
        <v>275</v>
      </c>
      <c r="H218" s="148">
        <v>2.4</v>
      </c>
      <c r="I218" s="149"/>
      <c r="L218" s="144"/>
      <c r="M218" s="150"/>
      <c r="T218" s="151"/>
      <c r="AT218" s="146" t="s">
        <v>151</v>
      </c>
      <c r="AU218" s="146" t="s">
        <v>82</v>
      </c>
      <c r="AV218" s="12" t="s">
        <v>82</v>
      </c>
      <c r="AW218" s="12" t="s">
        <v>33</v>
      </c>
      <c r="AX218" s="12" t="s">
        <v>72</v>
      </c>
      <c r="AY218" s="146" t="s">
        <v>139</v>
      </c>
    </row>
    <row r="219" spans="2:65" s="12" customFormat="1" ht="24">
      <c r="B219" s="144"/>
      <c r="D219" s="145" t="s">
        <v>151</v>
      </c>
      <c r="E219" s="146" t="s">
        <v>19</v>
      </c>
      <c r="F219" s="147" t="s">
        <v>276</v>
      </c>
      <c r="H219" s="148">
        <v>3.6</v>
      </c>
      <c r="I219" s="149"/>
      <c r="L219" s="144"/>
      <c r="M219" s="150"/>
      <c r="T219" s="151"/>
      <c r="AT219" s="146" t="s">
        <v>151</v>
      </c>
      <c r="AU219" s="146" t="s">
        <v>82</v>
      </c>
      <c r="AV219" s="12" t="s">
        <v>82</v>
      </c>
      <c r="AW219" s="12" t="s">
        <v>33</v>
      </c>
      <c r="AX219" s="12" t="s">
        <v>72</v>
      </c>
      <c r="AY219" s="146" t="s">
        <v>139</v>
      </c>
    </row>
    <row r="220" spans="2:65" s="12" customFormat="1" ht="24">
      <c r="B220" s="144"/>
      <c r="D220" s="145" t="s">
        <v>151</v>
      </c>
      <c r="E220" s="146" t="s">
        <v>19</v>
      </c>
      <c r="F220" s="147" t="s">
        <v>277</v>
      </c>
      <c r="H220" s="148">
        <v>3.6</v>
      </c>
      <c r="I220" s="149"/>
      <c r="L220" s="144"/>
      <c r="M220" s="150"/>
      <c r="T220" s="151"/>
      <c r="AT220" s="146" t="s">
        <v>151</v>
      </c>
      <c r="AU220" s="146" t="s">
        <v>82</v>
      </c>
      <c r="AV220" s="12" t="s">
        <v>82</v>
      </c>
      <c r="AW220" s="12" t="s">
        <v>33</v>
      </c>
      <c r="AX220" s="12" t="s">
        <v>72</v>
      </c>
      <c r="AY220" s="146" t="s">
        <v>139</v>
      </c>
    </row>
    <row r="221" spans="2:65" s="12" customFormat="1" ht="24">
      <c r="B221" s="144"/>
      <c r="D221" s="145" t="s">
        <v>151</v>
      </c>
      <c r="E221" s="146" t="s">
        <v>19</v>
      </c>
      <c r="F221" s="147" t="s">
        <v>278</v>
      </c>
      <c r="H221" s="148">
        <v>2.4</v>
      </c>
      <c r="I221" s="149"/>
      <c r="L221" s="144"/>
      <c r="M221" s="150"/>
      <c r="T221" s="151"/>
      <c r="AT221" s="146" t="s">
        <v>151</v>
      </c>
      <c r="AU221" s="146" t="s">
        <v>82</v>
      </c>
      <c r="AV221" s="12" t="s">
        <v>82</v>
      </c>
      <c r="AW221" s="12" t="s">
        <v>33</v>
      </c>
      <c r="AX221" s="12" t="s">
        <v>72</v>
      </c>
      <c r="AY221" s="146" t="s">
        <v>139</v>
      </c>
    </row>
    <row r="222" spans="2:65" s="13" customFormat="1" ht="12">
      <c r="B222" s="152"/>
      <c r="D222" s="145" t="s">
        <v>151</v>
      </c>
      <c r="E222" s="153" t="s">
        <v>19</v>
      </c>
      <c r="F222" s="154" t="s">
        <v>163</v>
      </c>
      <c r="H222" s="155">
        <v>20</v>
      </c>
      <c r="I222" s="156"/>
      <c r="L222" s="152"/>
      <c r="M222" s="157"/>
      <c r="T222" s="158"/>
      <c r="AT222" s="153" t="s">
        <v>151</v>
      </c>
      <c r="AU222" s="153" t="s">
        <v>82</v>
      </c>
      <c r="AV222" s="13" t="s">
        <v>147</v>
      </c>
      <c r="AW222" s="13" t="s">
        <v>33</v>
      </c>
      <c r="AX222" s="13" t="s">
        <v>80</v>
      </c>
      <c r="AY222" s="153" t="s">
        <v>139</v>
      </c>
    </row>
    <row r="223" spans="2:65" s="11" customFormat="1" ht="22.75" customHeight="1">
      <c r="B223" s="115"/>
      <c r="D223" s="116" t="s">
        <v>71</v>
      </c>
      <c r="E223" s="125" t="s">
        <v>279</v>
      </c>
      <c r="F223" s="125" t="s">
        <v>280</v>
      </c>
      <c r="I223" s="118"/>
      <c r="J223" s="126">
        <f>BK223</f>
        <v>0</v>
      </c>
      <c r="L223" s="115"/>
      <c r="M223" s="120"/>
      <c r="P223" s="121">
        <f>SUM(P224:P267)</f>
        <v>0</v>
      </c>
      <c r="R223" s="121">
        <f>SUM(R224:R267)</f>
        <v>0</v>
      </c>
      <c r="T223" s="122">
        <f>SUM(T224:T267)</f>
        <v>0</v>
      </c>
      <c r="AR223" s="116" t="s">
        <v>80</v>
      </c>
      <c r="AT223" s="123" t="s">
        <v>71</v>
      </c>
      <c r="AU223" s="123" t="s">
        <v>80</v>
      </c>
      <c r="AY223" s="116" t="s">
        <v>139</v>
      </c>
      <c r="BK223" s="124">
        <f>SUM(BK224:BK267)</f>
        <v>0</v>
      </c>
    </row>
    <row r="224" spans="2:65" s="1" customFormat="1" ht="37.75" customHeight="1">
      <c r="B224" s="32"/>
      <c r="C224" s="127" t="s">
        <v>8</v>
      </c>
      <c r="D224" s="127" t="s">
        <v>142</v>
      </c>
      <c r="E224" s="128" t="s">
        <v>281</v>
      </c>
      <c r="F224" s="129" t="s">
        <v>282</v>
      </c>
      <c r="G224" s="130" t="s">
        <v>283</v>
      </c>
      <c r="H224" s="131">
        <v>160.86799999999999</v>
      </c>
      <c r="I224" s="132"/>
      <c r="J224" s="133">
        <f>ROUND(I224*H224,2)</f>
        <v>0</v>
      </c>
      <c r="K224" s="129" t="s">
        <v>146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147</v>
      </c>
      <c r="AT224" s="138" t="s">
        <v>142</v>
      </c>
      <c r="AU224" s="138" t="s">
        <v>82</v>
      </c>
      <c r="AY224" s="17" t="s">
        <v>139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147</v>
      </c>
      <c r="BM224" s="138" t="s">
        <v>284</v>
      </c>
    </row>
    <row r="225" spans="2:65" s="1" customFormat="1" ht="11">
      <c r="B225" s="32"/>
      <c r="D225" s="140" t="s">
        <v>149</v>
      </c>
      <c r="F225" s="141" t="s">
        <v>285</v>
      </c>
      <c r="I225" s="142"/>
      <c r="L225" s="32"/>
      <c r="M225" s="143"/>
      <c r="T225" s="53"/>
      <c r="AT225" s="17" t="s">
        <v>149</v>
      </c>
      <c r="AU225" s="17" t="s">
        <v>82</v>
      </c>
    </row>
    <row r="226" spans="2:65" s="1" customFormat="1" ht="33" customHeight="1">
      <c r="B226" s="32"/>
      <c r="C226" s="127" t="s">
        <v>286</v>
      </c>
      <c r="D226" s="127" t="s">
        <v>142</v>
      </c>
      <c r="E226" s="128" t="s">
        <v>287</v>
      </c>
      <c r="F226" s="129" t="s">
        <v>288</v>
      </c>
      <c r="G226" s="130" t="s">
        <v>283</v>
      </c>
      <c r="H226" s="131">
        <v>160.86799999999999</v>
      </c>
      <c r="I226" s="132"/>
      <c r="J226" s="133">
        <f>ROUND(I226*H226,2)</f>
        <v>0</v>
      </c>
      <c r="K226" s="129" t="s">
        <v>146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147</v>
      </c>
      <c r="AT226" s="138" t="s">
        <v>142</v>
      </c>
      <c r="AU226" s="138" t="s">
        <v>82</v>
      </c>
      <c r="AY226" s="17" t="s">
        <v>139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147</v>
      </c>
      <c r="BM226" s="138" t="s">
        <v>289</v>
      </c>
    </row>
    <row r="227" spans="2:65" s="1" customFormat="1" ht="11">
      <c r="B227" s="32"/>
      <c r="D227" s="140" t="s">
        <v>149</v>
      </c>
      <c r="F227" s="141" t="s">
        <v>290</v>
      </c>
      <c r="I227" s="142"/>
      <c r="L227" s="32"/>
      <c r="M227" s="143"/>
      <c r="T227" s="53"/>
      <c r="AT227" s="17" t="s">
        <v>149</v>
      </c>
      <c r="AU227" s="17" t="s">
        <v>82</v>
      </c>
    </row>
    <row r="228" spans="2:65" s="1" customFormat="1" ht="44.25" customHeight="1">
      <c r="B228" s="32"/>
      <c r="C228" s="127" t="s">
        <v>291</v>
      </c>
      <c r="D228" s="127" t="s">
        <v>142</v>
      </c>
      <c r="E228" s="128" t="s">
        <v>292</v>
      </c>
      <c r="F228" s="129" t="s">
        <v>293</v>
      </c>
      <c r="G228" s="130" t="s">
        <v>283</v>
      </c>
      <c r="H228" s="131">
        <v>2252.152</v>
      </c>
      <c r="I228" s="132"/>
      <c r="J228" s="133">
        <f>ROUND(I228*H228,2)</f>
        <v>0</v>
      </c>
      <c r="K228" s="129" t="s">
        <v>146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147</v>
      </c>
      <c r="AT228" s="138" t="s">
        <v>142</v>
      </c>
      <c r="AU228" s="138" t="s">
        <v>82</v>
      </c>
      <c r="AY228" s="17" t="s">
        <v>139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147</v>
      </c>
      <c r="BM228" s="138" t="s">
        <v>294</v>
      </c>
    </row>
    <row r="229" spans="2:65" s="1" customFormat="1" ht="11">
      <c r="B229" s="32"/>
      <c r="D229" s="140" t="s">
        <v>149</v>
      </c>
      <c r="F229" s="141" t="s">
        <v>295</v>
      </c>
      <c r="I229" s="142"/>
      <c r="L229" s="32"/>
      <c r="M229" s="143"/>
      <c r="T229" s="53"/>
      <c r="AT229" s="17" t="s">
        <v>149</v>
      </c>
      <c r="AU229" s="17" t="s">
        <v>82</v>
      </c>
    </row>
    <row r="230" spans="2:65" s="12" customFormat="1" ht="12">
      <c r="B230" s="144"/>
      <c r="D230" s="145" t="s">
        <v>151</v>
      </c>
      <c r="F230" s="147" t="s">
        <v>296</v>
      </c>
      <c r="H230" s="148">
        <v>2252.152</v>
      </c>
      <c r="I230" s="149"/>
      <c r="L230" s="144"/>
      <c r="M230" s="150"/>
      <c r="T230" s="151"/>
      <c r="AT230" s="146" t="s">
        <v>151</v>
      </c>
      <c r="AU230" s="146" t="s">
        <v>82</v>
      </c>
      <c r="AV230" s="12" t="s">
        <v>82</v>
      </c>
      <c r="AW230" s="12" t="s">
        <v>4</v>
      </c>
      <c r="AX230" s="12" t="s">
        <v>80</v>
      </c>
      <c r="AY230" s="146" t="s">
        <v>139</v>
      </c>
    </row>
    <row r="231" spans="2:65" s="1" customFormat="1" ht="44.25" customHeight="1">
      <c r="B231" s="32"/>
      <c r="C231" s="127" t="s">
        <v>297</v>
      </c>
      <c r="D231" s="127" t="s">
        <v>142</v>
      </c>
      <c r="E231" s="128" t="s">
        <v>298</v>
      </c>
      <c r="F231" s="129" t="s">
        <v>299</v>
      </c>
      <c r="G231" s="130" t="s">
        <v>283</v>
      </c>
      <c r="H231" s="131">
        <v>51.212000000000003</v>
      </c>
      <c r="I231" s="132"/>
      <c r="J231" s="133">
        <f>ROUND(I231*H231,2)</f>
        <v>0</v>
      </c>
      <c r="K231" s="129" t="s">
        <v>146</v>
      </c>
      <c r="L231" s="32"/>
      <c r="M231" s="134" t="s">
        <v>19</v>
      </c>
      <c r="N231" s="135" t="s">
        <v>43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147</v>
      </c>
      <c r="AT231" s="138" t="s">
        <v>142</v>
      </c>
      <c r="AU231" s="138" t="s">
        <v>82</v>
      </c>
      <c r="AY231" s="17" t="s">
        <v>139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147</v>
      </c>
      <c r="BM231" s="138" t="s">
        <v>300</v>
      </c>
    </row>
    <row r="232" spans="2:65" s="1" customFormat="1" ht="11">
      <c r="B232" s="32"/>
      <c r="D232" s="140" t="s">
        <v>149</v>
      </c>
      <c r="F232" s="141" t="s">
        <v>301</v>
      </c>
      <c r="I232" s="142"/>
      <c r="L232" s="32"/>
      <c r="M232" s="143"/>
      <c r="T232" s="53"/>
      <c r="AT232" s="17" t="s">
        <v>149</v>
      </c>
      <c r="AU232" s="17" t="s">
        <v>82</v>
      </c>
    </row>
    <row r="233" spans="2:65" s="12" customFormat="1" ht="12">
      <c r="B233" s="144"/>
      <c r="D233" s="145" t="s">
        <v>151</v>
      </c>
      <c r="E233" s="146" t="s">
        <v>19</v>
      </c>
      <c r="F233" s="147" t="s">
        <v>302</v>
      </c>
      <c r="H233" s="148">
        <v>51.212000000000003</v>
      </c>
      <c r="I233" s="149"/>
      <c r="L233" s="144"/>
      <c r="M233" s="150"/>
      <c r="T233" s="151"/>
      <c r="AT233" s="146" t="s">
        <v>151</v>
      </c>
      <c r="AU233" s="146" t="s">
        <v>82</v>
      </c>
      <c r="AV233" s="12" t="s">
        <v>82</v>
      </c>
      <c r="AW233" s="12" t="s">
        <v>33</v>
      </c>
      <c r="AX233" s="12" t="s">
        <v>80</v>
      </c>
      <c r="AY233" s="146" t="s">
        <v>139</v>
      </c>
    </row>
    <row r="234" spans="2:65" s="1" customFormat="1" ht="44.25" customHeight="1">
      <c r="B234" s="32"/>
      <c r="C234" s="127" t="s">
        <v>303</v>
      </c>
      <c r="D234" s="127" t="s">
        <v>142</v>
      </c>
      <c r="E234" s="128" t="s">
        <v>304</v>
      </c>
      <c r="F234" s="129" t="s">
        <v>305</v>
      </c>
      <c r="G234" s="130" t="s">
        <v>283</v>
      </c>
      <c r="H234" s="131">
        <v>59.420999999999999</v>
      </c>
      <c r="I234" s="132"/>
      <c r="J234" s="133">
        <f>ROUND(I234*H234,2)</f>
        <v>0</v>
      </c>
      <c r="K234" s="129" t="s">
        <v>146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147</v>
      </c>
      <c r="AT234" s="138" t="s">
        <v>142</v>
      </c>
      <c r="AU234" s="138" t="s">
        <v>82</v>
      </c>
      <c r="AY234" s="17" t="s">
        <v>139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147</v>
      </c>
      <c r="BM234" s="138" t="s">
        <v>306</v>
      </c>
    </row>
    <row r="235" spans="2:65" s="1" customFormat="1" ht="11">
      <c r="B235" s="32"/>
      <c r="D235" s="140" t="s">
        <v>149</v>
      </c>
      <c r="F235" s="141" t="s">
        <v>307</v>
      </c>
      <c r="I235" s="142"/>
      <c r="L235" s="32"/>
      <c r="M235" s="143"/>
      <c r="T235" s="53"/>
      <c r="AT235" s="17" t="s">
        <v>149</v>
      </c>
      <c r="AU235" s="17" t="s">
        <v>82</v>
      </c>
    </row>
    <row r="236" spans="2:65" s="12" customFormat="1" ht="24">
      <c r="B236" s="144"/>
      <c r="D236" s="145" t="s">
        <v>151</v>
      </c>
      <c r="E236" s="146" t="s">
        <v>19</v>
      </c>
      <c r="F236" s="147" t="s">
        <v>308</v>
      </c>
      <c r="H236" s="148">
        <v>59.420999999999999</v>
      </c>
      <c r="I236" s="149"/>
      <c r="L236" s="144"/>
      <c r="M236" s="150"/>
      <c r="T236" s="151"/>
      <c r="AT236" s="146" t="s">
        <v>151</v>
      </c>
      <c r="AU236" s="146" t="s">
        <v>82</v>
      </c>
      <c r="AV236" s="12" t="s">
        <v>82</v>
      </c>
      <c r="AW236" s="12" t="s">
        <v>33</v>
      </c>
      <c r="AX236" s="12" t="s">
        <v>80</v>
      </c>
      <c r="AY236" s="146" t="s">
        <v>139</v>
      </c>
    </row>
    <row r="237" spans="2:65" s="1" customFormat="1" ht="37.75" customHeight="1">
      <c r="B237" s="32"/>
      <c r="C237" s="127" t="s">
        <v>309</v>
      </c>
      <c r="D237" s="127" t="s">
        <v>142</v>
      </c>
      <c r="E237" s="128" t="s">
        <v>310</v>
      </c>
      <c r="F237" s="129" t="s">
        <v>311</v>
      </c>
      <c r="G237" s="130" t="s">
        <v>283</v>
      </c>
      <c r="H237" s="131">
        <v>33.171999999999997</v>
      </c>
      <c r="I237" s="132"/>
      <c r="J237" s="133">
        <f>ROUND(I237*H237,2)</f>
        <v>0</v>
      </c>
      <c r="K237" s="129" t="s">
        <v>146</v>
      </c>
      <c r="L237" s="32"/>
      <c r="M237" s="134" t="s">
        <v>19</v>
      </c>
      <c r="N237" s="135" t="s">
        <v>43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147</v>
      </c>
      <c r="AT237" s="138" t="s">
        <v>142</v>
      </c>
      <c r="AU237" s="138" t="s">
        <v>82</v>
      </c>
      <c r="AY237" s="17" t="s">
        <v>139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80</v>
      </c>
      <c r="BK237" s="139">
        <f>ROUND(I237*H237,2)</f>
        <v>0</v>
      </c>
      <c r="BL237" s="17" t="s">
        <v>147</v>
      </c>
      <c r="BM237" s="138" t="s">
        <v>312</v>
      </c>
    </row>
    <row r="238" spans="2:65" s="1" customFormat="1" ht="11">
      <c r="B238" s="32"/>
      <c r="D238" s="140" t="s">
        <v>149</v>
      </c>
      <c r="F238" s="141" t="s">
        <v>313</v>
      </c>
      <c r="I238" s="142"/>
      <c r="L238" s="32"/>
      <c r="M238" s="143"/>
      <c r="T238" s="53"/>
      <c r="AT238" s="17" t="s">
        <v>149</v>
      </c>
      <c r="AU238" s="17" t="s">
        <v>82</v>
      </c>
    </row>
    <row r="239" spans="2:65" s="12" customFormat="1" ht="12">
      <c r="B239" s="144"/>
      <c r="D239" s="145" t="s">
        <v>151</v>
      </c>
      <c r="E239" s="146" t="s">
        <v>19</v>
      </c>
      <c r="F239" s="147" t="s">
        <v>314</v>
      </c>
      <c r="H239" s="148">
        <v>23.474</v>
      </c>
      <c r="I239" s="149"/>
      <c r="L239" s="144"/>
      <c r="M239" s="150"/>
      <c r="T239" s="151"/>
      <c r="AT239" s="146" t="s">
        <v>151</v>
      </c>
      <c r="AU239" s="146" t="s">
        <v>82</v>
      </c>
      <c r="AV239" s="12" t="s">
        <v>82</v>
      </c>
      <c r="AW239" s="12" t="s">
        <v>33</v>
      </c>
      <c r="AX239" s="12" t="s">
        <v>72</v>
      </c>
      <c r="AY239" s="146" t="s">
        <v>139</v>
      </c>
    </row>
    <row r="240" spans="2:65" s="12" customFormat="1" ht="12">
      <c r="B240" s="144"/>
      <c r="D240" s="145" t="s">
        <v>151</v>
      </c>
      <c r="E240" s="146" t="s">
        <v>19</v>
      </c>
      <c r="F240" s="147" t="s">
        <v>315</v>
      </c>
      <c r="H240" s="148">
        <v>1.056</v>
      </c>
      <c r="I240" s="149"/>
      <c r="L240" s="144"/>
      <c r="M240" s="150"/>
      <c r="T240" s="151"/>
      <c r="AT240" s="146" t="s">
        <v>151</v>
      </c>
      <c r="AU240" s="146" t="s">
        <v>82</v>
      </c>
      <c r="AV240" s="12" t="s">
        <v>82</v>
      </c>
      <c r="AW240" s="12" t="s">
        <v>33</v>
      </c>
      <c r="AX240" s="12" t="s">
        <v>72</v>
      </c>
      <c r="AY240" s="146" t="s">
        <v>139</v>
      </c>
    </row>
    <row r="241" spans="2:65" s="12" customFormat="1" ht="12">
      <c r="B241" s="144"/>
      <c r="D241" s="145" t="s">
        <v>151</v>
      </c>
      <c r="E241" s="146" t="s">
        <v>19</v>
      </c>
      <c r="F241" s="147" t="s">
        <v>316</v>
      </c>
      <c r="H241" s="148">
        <v>7.3419999999999996</v>
      </c>
      <c r="I241" s="149"/>
      <c r="L241" s="144"/>
      <c r="M241" s="150"/>
      <c r="T241" s="151"/>
      <c r="AT241" s="146" t="s">
        <v>151</v>
      </c>
      <c r="AU241" s="146" t="s">
        <v>82</v>
      </c>
      <c r="AV241" s="12" t="s">
        <v>82</v>
      </c>
      <c r="AW241" s="12" t="s">
        <v>33</v>
      </c>
      <c r="AX241" s="12" t="s">
        <v>72</v>
      </c>
      <c r="AY241" s="146" t="s">
        <v>139</v>
      </c>
    </row>
    <row r="242" spans="2:65" s="12" customFormat="1" ht="12">
      <c r="B242" s="144"/>
      <c r="D242" s="145" t="s">
        <v>151</v>
      </c>
      <c r="E242" s="146" t="s">
        <v>19</v>
      </c>
      <c r="F242" s="147" t="s">
        <v>317</v>
      </c>
      <c r="H242" s="148">
        <v>1.3</v>
      </c>
      <c r="I242" s="149"/>
      <c r="L242" s="144"/>
      <c r="M242" s="150"/>
      <c r="T242" s="151"/>
      <c r="AT242" s="146" t="s">
        <v>151</v>
      </c>
      <c r="AU242" s="146" t="s">
        <v>82</v>
      </c>
      <c r="AV242" s="12" t="s">
        <v>82</v>
      </c>
      <c r="AW242" s="12" t="s">
        <v>33</v>
      </c>
      <c r="AX242" s="12" t="s">
        <v>72</v>
      </c>
      <c r="AY242" s="146" t="s">
        <v>139</v>
      </c>
    </row>
    <row r="243" spans="2:65" s="13" customFormat="1" ht="12">
      <c r="B243" s="152"/>
      <c r="D243" s="145" t="s">
        <v>151</v>
      </c>
      <c r="E243" s="153" t="s">
        <v>19</v>
      </c>
      <c r="F243" s="154" t="s">
        <v>163</v>
      </c>
      <c r="H243" s="155">
        <v>33.171999999999997</v>
      </c>
      <c r="I243" s="156"/>
      <c r="L243" s="152"/>
      <c r="M243" s="157"/>
      <c r="T243" s="158"/>
      <c r="AT243" s="153" t="s">
        <v>151</v>
      </c>
      <c r="AU243" s="153" t="s">
        <v>82</v>
      </c>
      <c r="AV243" s="13" t="s">
        <v>147</v>
      </c>
      <c r="AW243" s="13" t="s">
        <v>33</v>
      </c>
      <c r="AX243" s="13" t="s">
        <v>80</v>
      </c>
      <c r="AY243" s="153" t="s">
        <v>139</v>
      </c>
    </row>
    <row r="244" spans="2:65" s="1" customFormat="1" ht="44.25" customHeight="1">
      <c r="B244" s="32"/>
      <c r="C244" s="127" t="s">
        <v>7</v>
      </c>
      <c r="D244" s="127" t="s">
        <v>142</v>
      </c>
      <c r="E244" s="128" t="s">
        <v>318</v>
      </c>
      <c r="F244" s="129" t="s">
        <v>319</v>
      </c>
      <c r="G244" s="130" t="s">
        <v>283</v>
      </c>
      <c r="H244" s="131">
        <v>11.066000000000001</v>
      </c>
      <c r="I244" s="132"/>
      <c r="J244" s="133">
        <f>ROUND(I244*H244,2)</f>
        <v>0</v>
      </c>
      <c r="K244" s="129" t="s">
        <v>146</v>
      </c>
      <c r="L244" s="32"/>
      <c r="M244" s="134" t="s">
        <v>19</v>
      </c>
      <c r="N244" s="135" t="s">
        <v>43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147</v>
      </c>
      <c r="AT244" s="138" t="s">
        <v>142</v>
      </c>
      <c r="AU244" s="138" t="s">
        <v>82</v>
      </c>
      <c r="AY244" s="17" t="s">
        <v>139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80</v>
      </c>
      <c r="BK244" s="139">
        <f>ROUND(I244*H244,2)</f>
        <v>0</v>
      </c>
      <c r="BL244" s="17" t="s">
        <v>147</v>
      </c>
      <c r="BM244" s="138" t="s">
        <v>320</v>
      </c>
    </row>
    <row r="245" spans="2:65" s="1" customFormat="1" ht="11">
      <c r="B245" s="32"/>
      <c r="D245" s="140" t="s">
        <v>149</v>
      </c>
      <c r="F245" s="141" t="s">
        <v>321</v>
      </c>
      <c r="I245" s="142"/>
      <c r="L245" s="32"/>
      <c r="M245" s="143"/>
      <c r="T245" s="53"/>
      <c r="AT245" s="17" t="s">
        <v>149</v>
      </c>
      <c r="AU245" s="17" t="s">
        <v>82</v>
      </c>
    </row>
    <row r="246" spans="2:65" s="12" customFormat="1" ht="12">
      <c r="B246" s="144"/>
      <c r="D246" s="145" t="s">
        <v>151</v>
      </c>
      <c r="E246" s="146" t="s">
        <v>19</v>
      </c>
      <c r="F246" s="147" t="s">
        <v>322</v>
      </c>
      <c r="H246" s="148">
        <v>8.6069999999999993</v>
      </c>
      <c r="I246" s="149"/>
      <c r="L246" s="144"/>
      <c r="M246" s="150"/>
      <c r="T246" s="151"/>
      <c r="AT246" s="146" t="s">
        <v>151</v>
      </c>
      <c r="AU246" s="146" t="s">
        <v>82</v>
      </c>
      <c r="AV246" s="12" t="s">
        <v>82</v>
      </c>
      <c r="AW246" s="12" t="s">
        <v>33</v>
      </c>
      <c r="AX246" s="12" t="s">
        <v>72</v>
      </c>
      <c r="AY246" s="146" t="s">
        <v>139</v>
      </c>
    </row>
    <row r="247" spans="2:65" s="12" customFormat="1" ht="12">
      <c r="B247" s="144"/>
      <c r="D247" s="145" t="s">
        <v>151</v>
      </c>
      <c r="E247" s="146" t="s">
        <v>19</v>
      </c>
      <c r="F247" s="147" t="s">
        <v>323</v>
      </c>
      <c r="H247" s="148">
        <v>2.4590000000000001</v>
      </c>
      <c r="I247" s="149"/>
      <c r="L247" s="144"/>
      <c r="M247" s="150"/>
      <c r="T247" s="151"/>
      <c r="AT247" s="146" t="s">
        <v>151</v>
      </c>
      <c r="AU247" s="146" t="s">
        <v>82</v>
      </c>
      <c r="AV247" s="12" t="s">
        <v>82</v>
      </c>
      <c r="AW247" s="12" t="s">
        <v>33</v>
      </c>
      <c r="AX247" s="12" t="s">
        <v>72</v>
      </c>
      <c r="AY247" s="146" t="s">
        <v>139</v>
      </c>
    </row>
    <row r="248" spans="2:65" s="13" customFormat="1" ht="12">
      <c r="B248" s="152"/>
      <c r="D248" s="145" t="s">
        <v>151</v>
      </c>
      <c r="E248" s="153" t="s">
        <v>19</v>
      </c>
      <c r="F248" s="154" t="s">
        <v>163</v>
      </c>
      <c r="H248" s="155">
        <v>11.065999999999999</v>
      </c>
      <c r="I248" s="156"/>
      <c r="L248" s="152"/>
      <c r="M248" s="157"/>
      <c r="T248" s="158"/>
      <c r="AT248" s="153" t="s">
        <v>151</v>
      </c>
      <c r="AU248" s="153" t="s">
        <v>82</v>
      </c>
      <c r="AV248" s="13" t="s">
        <v>147</v>
      </c>
      <c r="AW248" s="13" t="s">
        <v>33</v>
      </c>
      <c r="AX248" s="13" t="s">
        <v>80</v>
      </c>
      <c r="AY248" s="153" t="s">
        <v>139</v>
      </c>
    </row>
    <row r="249" spans="2:65" s="1" customFormat="1" ht="44.25" customHeight="1">
      <c r="B249" s="32"/>
      <c r="C249" s="127" t="s">
        <v>324</v>
      </c>
      <c r="D249" s="127" t="s">
        <v>142</v>
      </c>
      <c r="E249" s="128" t="s">
        <v>325</v>
      </c>
      <c r="F249" s="129" t="s">
        <v>326</v>
      </c>
      <c r="G249" s="130" t="s">
        <v>283</v>
      </c>
      <c r="H249" s="131">
        <v>0.33500000000000002</v>
      </c>
      <c r="I249" s="132"/>
      <c r="J249" s="133">
        <f>ROUND(I249*H249,2)</f>
        <v>0</v>
      </c>
      <c r="K249" s="129" t="s">
        <v>146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147</v>
      </c>
      <c r="AT249" s="138" t="s">
        <v>142</v>
      </c>
      <c r="AU249" s="138" t="s">
        <v>82</v>
      </c>
      <c r="AY249" s="17" t="s">
        <v>139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147</v>
      </c>
      <c r="BM249" s="138" t="s">
        <v>327</v>
      </c>
    </row>
    <row r="250" spans="2:65" s="1" customFormat="1" ht="11">
      <c r="B250" s="32"/>
      <c r="D250" s="140" t="s">
        <v>149</v>
      </c>
      <c r="F250" s="141" t="s">
        <v>328</v>
      </c>
      <c r="I250" s="142"/>
      <c r="L250" s="32"/>
      <c r="M250" s="143"/>
      <c r="T250" s="53"/>
      <c r="AT250" s="17" t="s">
        <v>149</v>
      </c>
      <c r="AU250" s="17" t="s">
        <v>82</v>
      </c>
    </row>
    <row r="251" spans="2:65" s="12" customFormat="1" ht="12">
      <c r="B251" s="144"/>
      <c r="D251" s="145" t="s">
        <v>151</v>
      </c>
      <c r="E251" s="146" t="s">
        <v>19</v>
      </c>
      <c r="F251" s="147" t="s">
        <v>329</v>
      </c>
      <c r="H251" s="148">
        <v>0.33500000000000002</v>
      </c>
      <c r="I251" s="149"/>
      <c r="L251" s="144"/>
      <c r="M251" s="150"/>
      <c r="T251" s="151"/>
      <c r="AT251" s="146" t="s">
        <v>151</v>
      </c>
      <c r="AU251" s="146" t="s">
        <v>82</v>
      </c>
      <c r="AV251" s="12" t="s">
        <v>82</v>
      </c>
      <c r="AW251" s="12" t="s">
        <v>33</v>
      </c>
      <c r="AX251" s="12" t="s">
        <v>80</v>
      </c>
      <c r="AY251" s="146" t="s">
        <v>139</v>
      </c>
    </row>
    <row r="252" spans="2:65" s="1" customFormat="1" ht="37.75" customHeight="1">
      <c r="B252" s="32"/>
      <c r="C252" s="127" t="s">
        <v>330</v>
      </c>
      <c r="D252" s="127" t="s">
        <v>142</v>
      </c>
      <c r="E252" s="128" t="s">
        <v>331</v>
      </c>
      <c r="F252" s="129" t="s">
        <v>332</v>
      </c>
      <c r="G252" s="130" t="s">
        <v>283</v>
      </c>
      <c r="H252" s="131">
        <v>5.1180000000000003</v>
      </c>
      <c r="I252" s="132"/>
      <c r="J252" s="133">
        <f>ROUND(I252*H252,2)</f>
        <v>0</v>
      </c>
      <c r="K252" s="129" t="s">
        <v>146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147</v>
      </c>
      <c r="AT252" s="138" t="s">
        <v>142</v>
      </c>
      <c r="AU252" s="138" t="s">
        <v>82</v>
      </c>
      <c r="AY252" s="17" t="s">
        <v>139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147</v>
      </c>
      <c r="BM252" s="138" t="s">
        <v>333</v>
      </c>
    </row>
    <row r="253" spans="2:65" s="1" customFormat="1" ht="11">
      <c r="B253" s="32"/>
      <c r="D253" s="140" t="s">
        <v>149</v>
      </c>
      <c r="F253" s="141" t="s">
        <v>334</v>
      </c>
      <c r="I253" s="142"/>
      <c r="L253" s="32"/>
      <c r="M253" s="143"/>
      <c r="T253" s="53"/>
      <c r="AT253" s="17" t="s">
        <v>149</v>
      </c>
      <c r="AU253" s="17" t="s">
        <v>82</v>
      </c>
    </row>
    <row r="254" spans="2:65" s="12" customFormat="1" ht="12">
      <c r="B254" s="144"/>
      <c r="D254" s="145" t="s">
        <v>151</v>
      </c>
      <c r="E254" s="146" t="s">
        <v>19</v>
      </c>
      <c r="F254" s="147" t="s">
        <v>335</v>
      </c>
      <c r="H254" s="148">
        <v>1.2529999999999999</v>
      </c>
      <c r="I254" s="149"/>
      <c r="L254" s="144"/>
      <c r="M254" s="150"/>
      <c r="T254" s="151"/>
      <c r="AT254" s="146" t="s">
        <v>151</v>
      </c>
      <c r="AU254" s="146" t="s">
        <v>82</v>
      </c>
      <c r="AV254" s="12" t="s">
        <v>82</v>
      </c>
      <c r="AW254" s="12" t="s">
        <v>33</v>
      </c>
      <c r="AX254" s="12" t="s">
        <v>72</v>
      </c>
      <c r="AY254" s="146" t="s">
        <v>139</v>
      </c>
    </row>
    <row r="255" spans="2:65" s="12" customFormat="1" ht="12">
      <c r="B255" s="144"/>
      <c r="D255" s="145" t="s">
        <v>151</v>
      </c>
      <c r="E255" s="146" t="s">
        <v>19</v>
      </c>
      <c r="F255" s="147" t="s">
        <v>336</v>
      </c>
      <c r="H255" s="148">
        <v>0.16400000000000001</v>
      </c>
      <c r="I255" s="149"/>
      <c r="L255" s="144"/>
      <c r="M255" s="150"/>
      <c r="T255" s="151"/>
      <c r="AT255" s="146" t="s">
        <v>151</v>
      </c>
      <c r="AU255" s="146" t="s">
        <v>82</v>
      </c>
      <c r="AV255" s="12" t="s">
        <v>82</v>
      </c>
      <c r="AW255" s="12" t="s">
        <v>33</v>
      </c>
      <c r="AX255" s="12" t="s">
        <v>72</v>
      </c>
      <c r="AY255" s="146" t="s">
        <v>139</v>
      </c>
    </row>
    <row r="256" spans="2:65" s="12" customFormat="1" ht="12">
      <c r="B256" s="144"/>
      <c r="D256" s="145" t="s">
        <v>151</v>
      </c>
      <c r="E256" s="146" t="s">
        <v>19</v>
      </c>
      <c r="F256" s="147" t="s">
        <v>337</v>
      </c>
      <c r="H256" s="148">
        <v>1.2E-2</v>
      </c>
      <c r="I256" s="149"/>
      <c r="L256" s="144"/>
      <c r="M256" s="150"/>
      <c r="T256" s="151"/>
      <c r="AT256" s="146" t="s">
        <v>151</v>
      </c>
      <c r="AU256" s="146" t="s">
        <v>82</v>
      </c>
      <c r="AV256" s="12" t="s">
        <v>82</v>
      </c>
      <c r="AW256" s="12" t="s">
        <v>33</v>
      </c>
      <c r="AX256" s="12" t="s">
        <v>72</v>
      </c>
      <c r="AY256" s="146" t="s">
        <v>139</v>
      </c>
    </row>
    <row r="257" spans="2:65" s="12" customFormat="1" ht="12">
      <c r="B257" s="144"/>
      <c r="D257" s="145" t="s">
        <v>151</v>
      </c>
      <c r="E257" s="146" t="s">
        <v>19</v>
      </c>
      <c r="F257" s="147" t="s">
        <v>338</v>
      </c>
      <c r="H257" s="148">
        <v>1.7050000000000001</v>
      </c>
      <c r="I257" s="149"/>
      <c r="L257" s="144"/>
      <c r="M257" s="150"/>
      <c r="T257" s="151"/>
      <c r="AT257" s="146" t="s">
        <v>151</v>
      </c>
      <c r="AU257" s="146" t="s">
        <v>82</v>
      </c>
      <c r="AV257" s="12" t="s">
        <v>82</v>
      </c>
      <c r="AW257" s="12" t="s">
        <v>33</v>
      </c>
      <c r="AX257" s="12" t="s">
        <v>72</v>
      </c>
      <c r="AY257" s="146" t="s">
        <v>139</v>
      </c>
    </row>
    <row r="258" spans="2:65" s="12" customFormat="1" ht="12">
      <c r="B258" s="144"/>
      <c r="D258" s="145" t="s">
        <v>151</v>
      </c>
      <c r="E258" s="146" t="s">
        <v>19</v>
      </c>
      <c r="F258" s="147" t="s">
        <v>339</v>
      </c>
      <c r="H258" s="148">
        <v>0.27900000000000003</v>
      </c>
      <c r="I258" s="149"/>
      <c r="L258" s="144"/>
      <c r="M258" s="150"/>
      <c r="T258" s="151"/>
      <c r="AT258" s="146" t="s">
        <v>151</v>
      </c>
      <c r="AU258" s="146" t="s">
        <v>82</v>
      </c>
      <c r="AV258" s="12" t="s">
        <v>82</v>
      </c>
      <c r="AW258" s="12" t="s">
        <v>33</v>
      </c>
      <c r="AX258" s="12" t="s">
        <v>72</v>
      </c>
      <c r="AY258" s="146" t="s">
        <v>139</v>
      </c>
    </row>
    <row r="259" spans="2:65" s="12" customFormat="1" ht="12">
      <c r="B259" s="144"/>
      <c r="D259" s="145" t="s">
        <v>151</v>
      </c>
      <c r="E259" s="146" t="s">
        <v>19</v>
      </c>
      <c r="F259" s="147" t="s">
        <v>340</v>
      </c>
      <c r="H259" s="148">
        <v>1.7050000000000001</v>
      </c>
      <c r="I259" s="149"/>
      <c r="L259" s="144"/>
      <c r="M259" s="150"/>
      <c r="T259" s="151"/>
      <c r="AT259" s="146" t="s">
        <v>151</v>
      </c>
      <c r="AU259" s="146" t="s">
        <v>82</v>
      </c>
      <c r="AV259" s="12" t="s">
        <v>82</v>
      </c>
      <c r="AW259" s="12" t="s">
        <v>33</v>
      </c>
      <c r="AX259" s="12" t="s">
        <v>72</v>
      </c>
      <c r="AY259" s="146" t="s">
        <v>139</v>
      </c>
    </row>
    <row r="260" spans="2:65" s="13" customFormat="1" ht="12">
      <c r="B260" s="152"/>
      <c r="D260" s="145" t="s">
        <v>151</v>
      </c>
      <c r="E260" s="153" t="s">
        <v>19</v>
      </c>
      <c r="F260" s="154" t="s">
        <v>163</v>
      </c>
      <c r="H260" s="155">
        <v>5.1180000000000003</v>
      </c>
      <c r="I260" s="156"/>
      <c r="L260" s="152"/>
      <c r="M260" s="157"/>
      <c r="T260" s="158"/>
      <c r="AT260" s="153" t="s">
        <v>151</v>
      </c>
      <c r="AU260" s="153" t="s">
        <v>82</v>
      </c>
      <c r="AV260" s="13" t="s">
        <v>147</v>
      </c>
      <c r="AW260" s="13" t="s">
        <v>33</v>
      </c>
      <c r="AX260" s="13" t="s">
        <v>80</v>
      </c>
      <c r="AY260" s="153" t="s">
        <v>139</v>
      </c>
    </row>
    <row r="261" spans="2:65" s="1" customFormat="1" ht="44.25" customHeight="1">
      <c r="B261" s="32"/>
      <c r="C261" s="127" t="s">
        <v>341</v>
      </c>
      <c r="D261" s="127" t="s">
        <v>142</v>
      </c>
      <c r="E261" s="128" t="s">
        <v>342</v>
      </c>
      <c r="F261" s="129" t="s">
        <v>343</v>
      </c>
      <c r="G261" s="130" t="s">
        <v>283</v>
      </c>
      <c r="H261" s="131">
        <v>0.65400000000000003</v>
      </c>
      <c r="I261" s="132"/>
      <c r="J261" s="133">
        <f>ROUND(I261*H261,2)</f>
        <v>0</v>
      </c>
      <c r="K261" s="129" t="s">
        <v>146</v>
      </c>
      <c r="L261" s="32"/>
      <c r="M261" s="134" t="s">
        <v>19</v>
      </c>
      <c r="N261" s="135" t="s">
        <v>43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147</v>
      </c>
      <c r="AT261" s="138" t="s">
        <v>142</v>
      </c>
      <c r="AU261" s="138" t="s">
        <v>82</v>
      </c>
      <c r="AY261" s="17" t="s">
        <v>139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80</v>
      </c>
      <c r="BK261" s="139">
        <f>ROUND(I261*H261,2)</f>
        <v>0</v>
      </c>
      <c r="BL261" s="17" t="s">
        <v>147</v>
      </c>
      <c r="BM261" s="138" t="s">
        <v>344</v>
      </c>
    </row>
    <row r="262" spans="2:65" s="1" customFormat="1" ht="11">
      <c r="B262" s="32"/>
      <c r="D262" s="140" t="s">
        <v>149</v>
      </c>
      <c r="F262" s="141" t="s">
        <v>345</v>
      </c>
      <c r="I262" s="142"/>
      <c r="L262" s="32"/>
      <c r="M262" s="143"/>
      <c r="T262" s="53"/>
      <c r="AT262" s="17" t="s">
        <v>149</v>
      </c>
      <c r="AU262" s="17" t="s">
        <v>82</v>
      </c>
    </row>
    <row r="263" spans="2:65" s="12" customFormat="1" ht="12">
      <c r="B263" s="144"/>
      <c r="D263" s="145" t="s">
        <v>151</v>
      </c>
      <c r="E263" s="146" t="s">
        <v>19</v>
      </c>
      <c r="F263" s="147" t="s">
        <v>346</v>
      </c>
      <c r="H263" s="148">
        <v>0.65400000000000003</v>
      </c>
      <c r="I263" s="149"/>
      <c r="L263" s="144"/>
      <c r="M263" s="150"/>
      <c r="T263" s="151"/>
      <c r="AT263" s="146" t="s">
        <v>151</v>
      </c>
      <c r="AU263" s="146" t="s">
        <v>82</v>
      </c>
      <c r="AV263" s="12" t="s">
        <v>82</v>
      </c>
      <c r="AW263" s="12" t="s">
        <v>33</v>
      </c>
      <c r="AX263" s="12" t="s">
        <v>80</v>
      </c>
      <c r="AY263" s="146" t="s">
        <v>139</v>
      </c>
    </row>
    <row r="264" spans="2:65" s="1" customFormat="1" ht="24.25" customHeight="1">
      <c r="B264" s="32"/>
      <c r="C264" s="127" t="s">
        <v>347</v>
      </c>
      <c r="D264" s="127" t="s">
        <v>142</v>
      </c>
      <c r="E264" s="128" t="s">
        <v>348</v>
      </c>
      <c r="F264" s="129" t="s">
        <v>349</v>
      </c>
      <c r="G264" s="130" t="s">
        <v>283</v>
      </c>
      <c r="H264" s="131">
        <v>1.5920000000000001</v>
      </c>
      <c r="I264" s="132"/>
      <c r="J264" s="133">
        <f>ROUND(I264*H264,2)</f>
        <v>0</v>
      </c>
      <c r="K264" s="129" t="s">
        <v>19</v>
      </c>
      <c r="L264" s="32"/>
      <c r="M264" s="134" t="s">
        <v>19</v>
      </c>
      <c r="N264" s="13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147</v>
      </c>
      <c r="AT264" s="138" t="s">
        <v>142</v>
      </c>
      <c r="AU264" s="138" t="s">
        <v>82</v>
      </c>
      <c r="AY264" s="17" t="s">
        <v>139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80</v>
      </c>
      <c r="BK264" s="139">
        <f>ROUND(I264*H264,2)</f>
        <v>0</v>
      </c>
      <c r="BL264" s="17" t="s">
        <v>147</v>
      </c>
      <c r="BM264" s="138" t="s">
        <v>350</v>
      </c>
    </row>
    <row r="265" spans="2:65" s="12" customFormat="1" ht="12">
      <c r="B265" s="144"/>
      <c r="D265" s="145" t="s">
        <v>151</v>
      </c>
      <c r="E265" s="146" t="s">
        <v>19</v>
      </c>
      <c r="F265" s="147" t="s">
        <v>351</v>
      </c>
      <c r="H265" s="148">
        <v>1.587</v>
      </c>
      <c r="I265" s="149"/>
      <c r="L265" s="144"/>
      <c r="M265" s="150"/>
      <c r="T265" s="151"/>
      <c r="AT265" s="146" t="s">
        <v>151</v>
      </c>
      <c r="AU265" s="146" t="s">
        <v>82</v>
      </c>
      <c r="AV265" s="12" t="s">
        <v>82</v>
      </c>
      <c r="AW265" s="12" t="s">
        <v>33</v>
      </c>
      <c r="AX265" s="12" t="s">
        <v>72</v>
      </c>
      <c r="AY265" s="146" t="s">
        <v>139</v>
      </c>
    </row>
    <row r="266" spans="2:65" s="12" customFormat="1" ht="12">
      <c r="B266" s="144"/>
      <c r="D266" s="145" t="s">
        <v>151</v>
      </c>
      <c r="E266" s="146" t="s">
        <v>19</v>
      </c>
      <c r="F266" s="147" t="s">
        <v>352</v>
      </c>
      <c r="H266" s="148">
        <v>5.0000000000000001E-3</v>
      </c>
      <c r="I266" s="149"/>
      <c r="L266" s="144"/>
      <c r="M266" s="150"/>
      <c r="T266" s="151"/>
      <c r="AT266" s="146" t="s">
        <v>151</v>
      </c>
      <c r="AU266" s="146" t="s">
        <v>82</v>
      </c>
      <c r="AV266" s="12" t="s">
        <v>82</v>
      </c>
      <c r="AW266" s="12" t="s">
        <v>33</v>
      </c>
      <c r="AX266" s="12" t="s">
        <v>72</v>
      </c>
      <c r="AY266" s="146" t="s">
        <v>139</v>
      </c>
    </row>
    <row r="267" spans="2:65" s="13" customFormat="1" ht="12">
      <c r="B267" s="152"/>
      <c r="D267" s="145" t="s">
        <v>151</v>
      </c>
      <c r="E267" s="153" t="s">
        <v>19</v>
      </c>
      <c r="F267" s="154" t="s">
        <v>163</v>
      </c>
      <c r="H267" s="155">
        <v>1.5919999999999999</v>
      </c>
      <c r="I267" s="156"/>
      <c r="L267" s="152"/>
      <c r="M267" s="157"/>
      <c r="T267" s="158"/>
      <c r="AT267" s="153" t="s">
        <v>151</v>
      </c>
      <c r="AU267" s="153" t="s">
        <v>82</v>
      </c>
      <c r="AV267" s="13" t="s">
        <v>147</v>
      </c>
      <c r="AW267" s="13" t="s">
        <v>33</v>
      </c>
      <c r="AX267" s="13" t="s">
        <v>80</v>
      </c>
      <c r="AY267" s="153" t="s">
        <v>139</v>
      </c>
    </row>
    <row r="268" spans="2:65" s="11" customFormat="1" ht="26" customHeight="1">
      <c r="B268" s="115"/>
      <c r="D268" s="116" t="s">
        <v>71</v>
      </c>
      <c r="E268" s="117" t="s">
        <v>353</v>
      </c>
      <c r="F268" s="117" t="s">
        <v>354</v>
      </c>
      <c r="I268" s="118"/>
      <c r="J268" s="119">
        <f>BK268</f>
        <v>0</v>
      </c>
      <c r="L268" s="115"/>
      <c r="M268" s="120"/>
      <c r="P268" s="121">
        <f>P269+P284+P290+P296+P323+P332+P351+P363</f>
        <v>0</v>
      </c>
      <c r="R268" s="121">
        <f>R269+R284+R290+R296+R323+R332+R351+R363</f>
        <v>1.08331865</v>
      </c>
      <c r="T268" s="122">
        <f>T269+T284+T290+T296+T323+T332+T351+T363</f>
        <v>14.05690186</v>
      </c>
      <c r="AR268" s="116" t="s">
        <v>82</v>
      </c>
      <c r="AT268" s="123" t="s">
        <v>71</v>
      </c>
      <c r="AU268" s="123" t="s">
        <v>72</v>
      </c>
      <c r="AY268" s="116" t="s">
        <v>139</v>
      </c>
      <c r="BK268" s="124">
        <f>BK269+BK284+BK290+BK296+BK323+BK332+BK351+BK363</f>
        <v>0</v>
      </c>
    </row>
    <row r="269" spans="2:65" s="11" customFormat="1" ht="22.75" customHeight="1">
      <c r="B269" s="115"/>
      <c r="D269" s="116" t="s">
        <v>71</v>
      </c>
      <c r="E269" s="125" t="s">
        <v>355</v>
      </c>
      <c r="F269" s="125" t="s">
        <v>356</v>
      </c>
      <c r="I269" s="118"/>
      <c r="J269" s="126">
        <f>BK269</f>
        <v>0</v>
      </c>
      <c r="L269" s="115"/>
      <c r="M269" s="120"/>
      <c r="P269" s="121">
        <f>SUM(P270:P283)</f>
        <v>0</v>
      </c>
      <c r="R269" s="121">
        <f>SUM(R270:R283)</f>
        <v>0</v>
      </c>
      <c r="T269" s="122">
        <f>SUM(T270:T283)</f>
        <v>0.65439999999999998</v>
      </c>
      <c r="AR269" s="116" t="s">
        <v>82</v>
      </c>
      <c r="AT269" s="123" t="s">
        <v>71</v>
      </c>
      <c r="AU269" s="123" t="s">
        <v>80</v>
      </c>
      <c r="AY269" s="116" t="s">
        <v>139</v>
      </c>
      <c r="BK269" s="124">
        <f>SUM(BK270:BK283)</f>
        <v>0</v>
      </c>
    </row>
    <row r="270" spans="2:65" s="1" customFormat="1" ht="24.25" customHeight="1">
      <c r="B270" s="32"/>
      <c r="C270" s="127" t="s">
        <v>357</v>
      </c>
      <c r="D270" s="127" t="s">
        <v>142</v>
      </c>
      <c r="E270" s="128" t="s">
        <v>358</v>
      </c>
      <c r="F270" s="129" t="s">
        <v>359</v>
      </c>
      <c r="G270" s="130" t="s">
        <v>211</v>
      </c>
      <c r="H270" s="131">
        <v>163.6</v>
      </c>
      <c r="I270" s="132"/>
      <c r="J270" s="133">
        <f>ROUND(I270*H270,2)</f>
        <v>0</v>
      </c>
      <c r="K270" s="129" t="s">
        <v>146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0</v>
      </c>
      <c r="R270" s="136">
        <f>Q270*H270</f>
        <v>0</v>
      </c>
      <c r="S270" s="136">
        <v>4.0000000000000001E-3</v>
      </c>
      <c r="T270" s="137">
        <f>S270*H270</f>
        <v>0.65439999999999998</v>
      </c>
      <c r="AR270" s="138" t="s">
        <v>286</v>
      </c>
      <c r="AT270" s="138" t="s">
        <v>142</v>
      </c>
      <c r="AU270" s="138" t="s">
        <v>82</v>
      </c>
      <c r="AY270" s="17" t="s">
        <v>139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286</v>
      </c>
      <c r="BM270" s="138" t="s">
        <v>360</v>
      </c>
    </row>
    <row r="271" spans="2:65" s="1" customFormat="1" ht="11">
      <c r="B271" s="32"/>
      <c r="D271" s="140" t="s">
        <v>149</v>
      </c>
      <c r="F271" s="141" t="s">
        <v>361</v>
      </c>
      <c r="I271" s="142"/>
      <c r="L271" s="32"/>
      <c r="M271" s="143"/>
      <c r="T271" s="53"/>
      <c r="AT271" s="17" t="s">
        <v>149</v>
      </c>
      <c r="AU271" s="17" t="s">
        <v>82</v>
      </c>
    </row>
    <row r="272" spans="2:65" s="14" customFormat="1" ht="12">
      <c r="B272" s="159"/>
      <c r="D272" s="145" t="s">
        <v>151</v>
      </c>
      <c r="E272" s="160" t="s">
        <v>19</v>
      </c>
      <c r="F272" s="161" t="s">
        <v>168</v>
      </c>
      <c r="H272" s="160" t="s">
        <v>19</v>
      </c>
      <c r="I272" s="162"/>
      <c r="L272" s="159"/>
      <c r="M272" s="163"/>
      <c r="T272" s="164"/>
      <c r="AT272" s="160" t="s">
        <v>151</v>
      </c>
      <c r="AU272" s="160" t="s">
        <v>82</v>
      </c>
      <c r="AV272" s="14" t="s">
        <v>80</v>
      </c>
      <c r="AW272" s="14" t="s">
        <v>33</v>
      </c>
      <c r="AX272" s="14" t="s">
        <v>72</v>
      </c>
      <c r="AY272" s="160" t="s">
        <v>139</v>
      </c>
    </row>
    <row r="273" spans="2:65" s="12" customFormat="1" ht="12">
      <c r="B273" s="144"/>
      <c r="D273" s="145" t="s">
        <v>151</v>
      </c>
      <c r="E273" s="146" t="s">
        <v>19</v>
      </c>
      <c r="F273" s="147" t="s">
        <v>362</v>
      </c>
      <c r="H273" s="148">
        <v>51</v>
      </c>
      <c r="I273" s="149"/>
      <c r="L273" s="144"/>
      <c r="M273" s="150"/>
      <c r="T273" s="151"/>
      <c r="AT273" s="146" t="s">
        <v>151</v>
      </c>
      <c r="AU273" s="146" t="s">
        <v>82</v>
      </c>
      <c r="AV273" s="12" t="s">
        <v>82</v>
      </c>
      <c r="AW273" s="12" t="s">
        <v>33</v>
      </c>
      <c r="AX273" s="12" t="s">
        <v>72</v>
      </c>
      <c r="AY273" s="146" t="s">
        <v>139</v>
      </c>
    </row>
    <row r="274" spans="2:65" s="12" customFormat="1" ht="12">
      <c r="B274" s="144"/>
      <c r="D274" s="145" t="s">
        <v>151</v>
      </c>
      <c r="E274" s="146" t="s">
        <v>19</v>
      </c>
      <c r="F274" s="147" t="s">
        <v>363</v>
      </c>
      <c r="H274" s="148">
        <v>40.9</v>
      </c>
      <c r="I274" s="149"/>
      <c r="L274" s="144"/>
      <c r="M274" s="150"/>
      <c r="T274" s="151"/>
      <c r="AT274" s="146" t="s">
        <v>151</v>
      </c>
      <c r="AU274" s="146" t="s">
        <v>82</v>
      </c>
      <c r="AV274" s="12" t="s">
        <v>82</v>
      </c>
      <c r="AW274" s="12" t="s">
        <v>33</v>
      </c>
      <c r="AX274" s="12" t="s">
        <v>72</v>
      </c>
      <c r="AY274" s="146" t="s">
        <v>139</v>
      </c>
    </row>
    <row r="275" spans="2:65" s="12" customFormat="1" ht="12">
      <c r="B275" s="144"/>
      <c r="D275" s="145" t="s">
        <v>151</v>
      </c>
      <c r="E275" s="146" t="s">
        <v>19</v>
      </c>
      <c r="F275" s="147" t="s">
        <v>364</v>
      </c>
      <c r="H275" s="148">
        <v>12.1</v>
      </c>
      <c r="I275" s="149"/>
      <c r="L275" s="144"/>
      <c r="M275" s="150"/>
      <c r="T275" s="151"/>
      <c r="AT275" s="146" t="s">
        <v>151</v>
      </c>
      <c r="AU275" s="146" t="s">
        <v>82</v>
      </c>
      <c r="AV275" s="12" t="s">
        <v>82</v>
      </c>
      <c r="AW275" s="12" t="s">
        <v>33</v>
      </c>
      <c r="AX275" s="12" t="s">
        <v>72</v>
      </c>
      <c r="AY275" s="146" t="s">
        <v>139</v>
      </c>
    </row>
    <row r="276" spans="2:65" s="12" customFormat="1" ht="12">
      <c r="B276" s="144"/>
      <c r="D276" s="145" t="s">
        <v>151</v>
      </c>
      <c r="E276" s="146" t="s">
        <v>19</v>
      </c>
      <c r="F276" s="147" t="s">
        <v>365</v>
      </c>
      <c r="H276" s="148">
        <v>12.2</v>
      </c>
      <c r="I276" s="149"/>
      <c r="L276" s="144"/>
      <c r="M276" s="150"/>
      <c r="T276" s="151"/>
      <c r="AT276" s="146" t="s">
        <v>151</v>
      </c>
      <c r="AU276" s="146" t="s">
        <v>82</v>
      </c>
      <c r="AV276" s="12" t="s">
        <v>82</v>
      </c>
      <c r="AW276" s="12" t="s">
        <v>33</v>
      </c>
      <c r="AX276" s="12" t="s">
        <v>72</v>
      </c>
      <c r="AY276" s="146" t="s">
        <v>139</v>
      </c>
    </row>
    <row r="277" spans="2:65" s="12" customFormat="1" ht="12">
      <c r="B277" s="144"/>
      <c r="D277" s="145" t="s">
        <v>151</v>
      </c>
      <c r="E277" s="146" t="s">
        <v>19</v>
      </c>
      <c r="F277" s="147" t="s">
        <v>366</v>
      </c>
      <c r="H277" s="148">
        <v>15.6</v>
      </c>
      <c r="I277" s="149"/>
      <c r="L277" s="144"/>
      <c r="M277" s="150"/>
      <c r="T277" s="151"/>
      <c r="AT277" s="146" t="s">
        <v>151</v>
      </c>
      <c r="AU277" s="146" t="s">
        <v>82</v>
      </c>
      <c r="AV277" s="12" t="s">
        <v>82</v>
      </c>
      <c r="AW277" s="12" t="s">
        <v>33</v>
      </c>
      <c r="AX277" s="12" t="s">
        <v>72</v>
      </c>
      <c r="AY277" s="146" t="s">
        <v>139</v>
      </c>
    </row>
    <row r="278" spans="2:65" s="12" customFormat="1" ht="12">
      <c r="B278" s="144"/>
      <c r="D278" s="145" t="s">
        <v>151</v>
      </c>
      <c r="E278" s="146" t="s">
        <v>19</v>
      </c>
      <c r="F278" s="147" t="s">
        <v>367</v>
      </c>
      <c r="H278" s="148">
        <v>6.1</v>
      </c>
      <c r="I278" s="149"/>
      <c r="L278" s="144"/>
      <c r="M278" s="150"/>
      <c r="T278" s="151"/>
      <c r="AT278" s="146" t="s">
        <v>151</v>
      </c>
      <c r="AU278" s="146" t="s">
        <v>82</v>
      </c>
      <c r="AV278" s="12" t="s">
        <v>82</v>
      </c>
      <c r="AW278" s="12" t="s">
        <v>33</v>
      </c>
      <c r="AX278" s="12" t="s">
        <v>72</v>
      </c>
      <c r="AY278" s="146" t="s">
        <v>139</v>
      </c>
    </row>
    <row r="279" spans="2:65" s="15" customFormat="1" ht="12">
      <c r="B279" s="165"/>
      <c r="D279" s="145" t="s">
        <v>151</v>
      </c>
      <c r="E279" s="166" t="s">
        <v>19</v>
      </c>
      <c r="F279" s="167" t="s">
        <v>175</v>
      </c>
      <c r="H279" s="168">
        <v>137.9</v>
      </c>
      <c r="I279" s="169"/>
      <c r="L279" s="165"/>
      <c r="M279" s="170"/>
      <c r="T279" s="171"/>
      <c r="AT279" s="166" t="s">
        <v>151</v>
      </c>
      <c r="AU279" s="166" t="s">
        <v>82</v>
      </c>
      <c r="AV279" s="15" t="s">
        <v>176</v>
      </c>
      <c r="AW279" s="15" t="s">
        <v>33</v>
      </c>
      <c r="AX279" s="15" t="s">
        <v>72</v>
      </c>
      <c r="AY279" s="166" t="s">
        <v>139</v>
      </c>
    </row>
    <row r="280" spans="2:65" s="14" customFormat="1" ht="12">
      <c r="B280" s="159"/>
      <c r="D280" s="145" t="s">
        <v>151</v>
      </c>
      <c r="E280" s="160" t="s">
        <v>19</v>
      </c>
      <c r="F280" s="161" t="s">
        <v>177</v>
      </c>
      <c r="H280" s="160" t="s">
        <v>19</v>
      </c>
      <c r="I280" s="162"/>
      <c r="L280" s="159"/>
      <c r="M280" s="163"/>
      <c r="T280" s="164"/>
      <c r="AT280" s="160" t="s">
        <v>151</v>
      </c>
      <c r="AU280" s="160" t="s">
        <v>82</v>
      </c>
      <c r="AV280" s="14" t="s">
        <v>80</v>
      </c>
      <c r="AW280" s="14" t="s">
        <v>33</v>
      </c>
      <c r="AX280" s="14" t="s">
        <v>72</v>
      </c>
      <c r="AY280" s="160" t="s">
        <v>139</v>
      </c>
    </row>
    <row r="281" spans="2:65" s="12" customFormat="1" ht="12">
      <c r="B281" s="144"/>
      <c r="D281" s="145" t="s">
        <v>151</v>
      </c>
      <c r="E281" s="146" t="s">
        <v>19</v>
      </c>
      <c r="F281" s="147" t="s">
        <v>368</v>
      </c>
      <c r="H281" s="148">
        <v>25.7</v>
      </c>
      <c r="I281" s="149"/>
      <c r="L281" s="144"/>
      <c r="M281" s="150"/>
      <c r="T281" s="151"/>
      <c r="AT281" s="146" t="s">
        <v>151</v>
      </c>
      <c r="AU281" s="146" t="s">
        <v>82</v>
      </c>
      <c r="AV281" s="12" t="s">
        <v>82</v>
      </c>
      <c r="AW281" s="12" t="s">
        <v>33</v>
      </c>
      <c r="AX281" s="12" t="s">
        <v>72</v>
      </c>
      <c r="AY281" s="146" t="s">
        <v>139</v>
      </c>
    </row>
    <row r="282" spans="2:65" s="15" customFormat="1" ht="12">
      <c r="B282" s="165"/>
      <c r="D282" s="145" t="s">
        <v>151</v>
      </c>
      <c r="E282" s="166" t="s">
        <v>19</v>
      </c>
      <c r="F282" s="167" t="s">
        <v>175</v>
      </c>
      <c r="H282" s="168">
        <v>25.7</v>
      </c>
      <c r="I282" s="169"/>
      <c r="L282" s="165"/>
      <c r="M282" s="170"/>
      <c r="T282" s="171"/>
      <c r="AT282" s="166" t="s">
        <v>151</v>
      </c>
      <c r="AU282" s="166" t="s">
        <v>82</v>
      </c>
      <c r="AV282" s="15" t="s">
        <v>176</v>
      </c>
      <c r="AW282" s="15" t="s">
        <v>33</v>
      </c>
      <c r="AX282" s="15" t="s">
        <v>72</v>
      </c>
      <c r="AY282" s="166" t="s">
        <v>139</v>
      </c>
    </row>
    <row r="283" spans="2:65" s="13" customFormat="1" ht="12">
      <c r="B283" s="152"/>
      <c r="D283" s="145" t="s">
        <v>151</v>
      </c>
      <c r="E283" s="153" t="s">
        <v>19</v>
      </c>
      <c r="F283" s="154" t="s">
        <v>163</v>
      </c>
      <c r="H283" s="155">
        <v>163.6</v>
      </c>
      <c r="I283" s="156"/>
      <c r="L283" s="152"/>
      <c r="M283" s="157"/>
      <c r="T283" s="158"/>
      <c r="AT283" s="153" t="s">
        <v>151</v>
      </c>
      <c r="AU283" s="153" t="s">
        <v>82</v>
      </c>
      <c r="AV283" s="13" t="s">
        <v>147</v>
      </c>
      <c r="AW283" s="13" t="s">
        <v>33</v>
      </c>
      <c r="AX283" s="13" t="s">
        <v>80</v>
      </c>
      <c r="AY283" s="153" t="s">
        <v>139</v>
      </c>
    </row>
    <row r="284" spans="2:65" s="11" customFormat="1" ht="22.75" customHeight="1">
      <c r="B284" s="115"/>
      <c r="D284" s="116" t="s">
        <v>71</v>
      </c>
      <c r="E284" s="125" t="s">
        <v>369</v>
      </c>
      <c r="F284" s="125" t="s">
        <v>370</v>
      </c>
      <c r="I284" s="118"/>
      <c r="J284" s="126">
        <f>BK284</f>
        <v>0</v>
      </c>
      <c r="L284" s="115"/>
      <c r="M284" s="120"/>
      <c r="P284" s="121">
        <f>SUM(P285:P289)</f>
        <v>0</v>
      </c>
      <c r="R284" s="121">
        <f>SUM(R285:R289)</f>
        <v>0</v>
      </c>
      <c r="T284" s="122">
        <f>SUM(T285:T289)</f>
        <v>5.4776E-3</v>
      </c>
      <c r="AR284" s="116" t="s">
        <v>82</v>
      </c>
      <c r="AT284" s="123" t="s">
        <v>71</v>
      </c>
      <c r="AU284" s="123" t="s">
        <v>80</v>
      </c>
      <c r="AY284" s="116" t="s">
        <v>139</v>
      </c>
      <c r="BK284" s="124">
        <f>SUM(BK285:BK289)</f>
        <v>0</v>
      </c>
    </row>
    <row r="285" spans="2:65" s="1" customFormat="1" ht="24.25" customHeight="1">
      <c r="B285" s="32"/>
      <c r="C285" s="127" t="s">
        <v>371</v>
      </c>
      <c r="D285" s="127" t="s">
        <v>142</v>
      </c>
      <c r="E285" s="128" t="s">
        <v>372</v>
      </c>
      <c r="F285" s="129" t="s">
        <v>373</v>
      </c>
      <c r="G285" s="130" t="s">
        <v>271</v>
      </c>
      <c r="H285" s="131">
        <v>3.28</v>
      </c>
      <c r="I285" s="132"/>
      <c r="J285" s="133">
        <f>ROUND(I285*H285,2)</f>
        <v>0</v>
      </c>
      <c r="K285" s="129" t="s">
        <v>146</v>
      </c>
      <c r="L285" s="32"/>
      <c r="M285" s="134" t="s">
        <v>19</v>
      </c>
      <c r="N285" s="135" t="s">
        <v>43</v>
      </c>
      <c r="P285" s="136">
        <f>O285*H285</f>
        <v>0</v>
      </c>
      <c r="Q285" s="136">
        <v>0</v>
      </c>
      <c r="R285" s="136">
        <f>Q285*H285</f>
        <v>0</v>
      </c>
      <c r="S285" s="136">
        <v>1.67E-3</v>
      </c>
      <c r="T285" s="137">
        <f>S285*H285</f>
        <v>5.4776E-3</v>
      </c>
      <c r="AR285" s="138" t="s">
        <v>286</v>
      </c>
      <c r="AT285" s="138" t="s">
        <v>142</v>
      </c>
      <c r="AU285" s="138" t="s">
        <v>82</v>
      </c>
      <c r="AY285" s="17" t="s">
        <v>139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80</v>
      </c>
      <c r="BK285" s="139">
        <f>ROUND(I285*H285,2)</f>
        <v>0</v>
      </c>
      <c r="BL285" s="17" t="s">
        <v>286</v>
      </c>
      <c r="BM285" s="138" t="s">
        <v>374</v>
      </c>
    </row>
    <row r="286" spans="2:65" s="1" customFormat="1" ht="11">
      <c r="B286" s="32"/>
      <c r="D286" s="140" t="s">
        <v>149</v>
      </c>
      <c r="F286" s="141" t="s">
        <v>375</v>
      </c>
      <c r="I286" s="142"/>
      <c r="L286" s="32"/>
      <c r="M286" s="143"/>
      <c r="T286" s="53"/>
      <c r="AT286" s="17" t="s">
        <v>149</v>
      </c>
      <c r="AU286" s="17" t="s">
        <v>82</v>
      </c>
    </row>
    <row r="287" spans="2:65" s="12" customFormat="1" ht="12">
      <c r="B287" s="144"/>
      <c r="D287" s="145" t="s">
        <v>151</v>
      </c>
      <c r="E287" s="146" t="s">
        <v>19</v>
      </c>
      <c r="F287" s="147" t="s">
        <v>376</v>
      </c>
      <c r="H287" s="148">
        <v>2.1</v>
      </c>
      <c r="I287" s="149"/>
      <c r="L287" s="144"/>
      <c r="M287" s="150"/>
      <c r="T287" s="151"/>
      <c r="AT287" s="146" t="s">
        <v>151</v>
      </c>
      <c r="AU287" s="146" t="s">
        <v>82</v>
      </c>
      <c r="AV287" s="12" t="s">
        <v>82</v>
      </c>
      <c r="AW287" s="12" t="s">
        <v>33</v>
      </c>
      <c r="AX287" s="12" t="s">
        <v>72</v>
      </c>
      <c r="AY287" s="146" t="s">
        <v>139</v>
      </c>
    </row>
    <row r="288" spans="2:65" s="12" customFormat="1" ht="12">
      <c r="B288" s="144"/>
      <c r="D288" s="145" t="s">
        <v>151</v>
      </c>
      <c r="E288" s="146" t="s">
        <v>19</v>
      </c>
      <c r="F288" s="147" t="s">
        <v>377</v>
      </c>
      <c r="H288" s="148">
        <v>1.18</v>
      </c>
      <c r="I288" s="149"/>
      <c r="L288" s="144"/>
      <c r="M288" s="150"/>
      <c r="T288" s="151"/>
      <c r="AT288" s="146" t="s">
        <v>151</v>
      </c>
      <c r="AU288" s="146" t="s">
        <v>82</v>
      </c>
      <c r="AV288" s="12" t="s">
        <v>82</v>
      </c>
      <c r="AW288" s="12" t="s">
        <v>33</v>
      </c>
      <c r="AX288" s="12" t="s">
        <v>72</v>
      </c>
      <c r="AY288" s="146" t="s">
        <v>139</v>
      </c>
    </row>
    <row r="289" spans="2:65" s="13" customFormat="1" ht="12">
      <c r="B289" s="152"/>
      <c r="D289" s="145" t="s">
        <v>151</v>
      </c>
      <c r="E289" s="153" t="s">
        <v>19</v>
      </c>
      <c r="F289" s="154" t="s">
        <v>163</v>
      </c>
      <c r="H289" s="155">
        <v>3.2800000000000002</v>
      </c>
      <c r="I289" s="156"/>
      <c r="L289" s="152"/>
      <c r="M289" s="157"/>
      <c r="T289" s="158"/>
      <c r="AT289" s="153" t="s">
        <v>151</v>
      </c>
      <c r="AU289" s="153" t="s">
        <v>82</v>
      </c>
      <c r="AV289" s="13" t="s">
        <v>147</v>
      </c>
      <c r="AW289" s="13" t="s">
        <v>33</v>
      </c>
      <c r="AX289" s="13" t="s">
        <v>80</v>
      </c>
      <c r="AY289" s="153" t="s">
        <v>139</v>
      </c>
    </row>
    <row r="290" spans="2:65" s="11" customFormat="1" ht="22.75" customHeight="1">
      <c r="B290" s="115"/>
      <c r="D290" s="116" t="s">
        <v>71</v>
      </c>
      <c r="E290" s="125" t="s">
        <v>378</v>
      </c>
      <c r="F290" s="125" t="s">
        <v>379</v>
      </c>
      <c r="I290" s="118"/>
      <c r="J290" s="126">
        <f>BK290</f>
        <v>0</v>
      </c>
      <c r="L290" s="115"/>
      <c r="M290" s="120"/>
      <c r="P290" s="121">
        <f>SUM(P291:P295)</f>
        <v>0</v>
      </c>
      <c r="R290" s="121">
        <f>SUM(R291:R295)</f>
        <v>0</v>
      </c>
      <c r="T290" s="122">
        <f>SUM(T291:T295)</f>
        <v>1.2E-2</v>
      </c>
      <c r="AR290" s="116" t="s">
        <v>82</v>
      </c>
      <c r="AT290" s="123" t="s">
        <v>71</v>
      </c>
      <c r="AU290" s="123" t="s">
        <v>80</v>
      </c>
      <c r="AY290" s="116" t="s">
        <v>139</v>
      </c>
      <c r="BK290" s="124">
        <f>SUM(BK291:BK295)</f>
        <v>0</v>
      </c>
    </row>
    <row r="291" spans="2:65" s="1" customFormat="1" ht="37.75" customHeight="1">
      <c r="B291" s="32"/>
      <c r="C291" s="127" t="s">
        <v>380</v>
      </c>
      <c r="D291" s="127" t="s">
        <v>142</v>
      </c>
      <c r="E291" s="128" t="s">
        <v>381</v>
      </c>
      <c r="F291" s="129" t="s">
        <v>382</v>
      </c>
      <c r="G291" s="130" t="s">
        <v>383</v>
      </c>
      <c r="H291" s="131">
        <v>2</v>
      </c>
      <c r="I291" s="132"/>
      <c r="J291" s="133">
        <f>ROUND(I291*H291,2)</f>
        <v>0</v>
      </c>
      <c r="K291" s="129" t="s">
        <v>146</v>
      </c>
      <c r="L291" s="32"/>
      <c r="M291" s="134" t="s">
        <v>19</v>
      </c>
      <c r="N291" s="135" t="s">
        <v>43</v>
      </c>
      <c r="P291" s="136">
        <f>O291*H291</f>
        <v>0</v>
      </c>
      <c r="Q291" s="136">
        <v>0</v>
      </c>
      <c r="R291" s="136">
        <f>Q291*H291</f>
        <v>0</v>
      </c>
      <c r="S291" s="136">
        <v>6.0000000000000001E-3</v>
      </c>
      <c r="T291" s="137">
        <f>S291*H291</f>
        <v>1.2E-2</v>
      </c>
      <c r="AR291" s="138" t="s">
        <v>286</v>
      </c>
      <c r="AT291" s="138" t="s">
        <v>142</v>
      </c>
      <c r="AU291" s="138" t="s">
        <v>82</v>
      </c>
      <c r="AY291" s="17" t="s">
        <v>139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7" t="s">
        <v>80</v>
      </c>
      <c r="BK291" s="139">
        <f>ROUND(I291*H291,2)</f>
        <v>0</v>
      </c>
      <c r="BL291" s="17" t="s">
        <v>286</v>
      </c>
      <c r="BM291" s="138" t="s">
        <v>384</v>
      </c>
    </row>
    <row r="292" spans="2:65" s="1" customFormat="1" ht="11">
      <c r="B292" s="32"/>
      <c r="D292" s="140" t="s">
        <v>149</v>
      </c>
      <c r="F292" s="141" t="s">
        <v>385</v>
      </c>
      <c r="I292" s="142"/>
      <c r="L292" s="32"/>
      <c r="M292" s="143"/>
      <c r="T292" s="53"/>
      <c r="AT292" s="17" t="s">
        <v>149</v>
      </c>
      <c r="AU292" s="17" t="s">
        <v>82</v>
      </c>
    </row>
    <row r="293" spans="2:65" s="12" customFormat="1" ht="12">
      <c r="B293" s="144"/>
      <c r="D293" s="145" t="s">
        <v>151</v>
      </c>
      <c r="E293" s="146" t="s">
        <v>19</v>
      </c>
      <c r="F293" s="147" t="s">
        <v>386</v>
      </c>
      <c r="H293" s="148">
        <v>1</v>
      </c>
      <c r="I293" s="149"/>
      <c r="L293" s="144"/>
      <c r="M293" s="150"/>
      <c r="T293" s="151"/>
      <c r="AT293" s="146" t="s">
        <v>151</v>
      </c>
      <c r="AU293" s="146" t="s">
        <v>82</v>
      </c>
      <c r="AV293" s="12" t="s">
        <v>82</v>
      </c>
      <c r="AW293" s="12" t="s">
        <v>33</v>
      </c>
      <c r="AX293" s="12" t="s">
        <v>72</v>
      </c>
      <c r="AY293" s="146" t="s">
        <v>139</v>
      </c>
    </row>
    <row r="294" spans="2:65" s="12" customFormat="1" ht="12">
      <c r="B294" s="144"/>
      <c r="D294" s="145" t="s">
        <v>151</v>
      </c>
      <c r="E294" s="146" t="s">
        <v>19</v>
      </c>
      <c r="F294" s="147" t="s">
        <v>387</v>
      </c>
      <c r="H294" s="148">
        <v>1</v>
      </c>
      <c r="I294" s="149"/>
      <c r="L294" s="144"/>
      <c r="M294" s="150"/>
      <c r="T294" s="151"/>
      <c r="AT294" s="146" t="s">
        <v>151</v>
      </c>
      <c r="AU294" s="146" t="s">
        <v>82</v>
      </c>
      <c r="AV294" s="12" t="s">
        <v>82</v>
      </c>
      <c r="AW294" s="12" t="s">
        <v>33</v>
      </c>
      <c r="AX294" s="12" t="s">
        <v>72</v>
      </c>
      <c r="AY294" s="146" t="s">
        <v>139</v>
      </c>
    </row>
    <row r="295" spans="2:65" s="13" customFormat="1" ht="12">
      <c r="B295" s="152"/>
      <c r="D295" s="145" t="s">
        <v>151</v>
      </c>
      <c r="E295" s="153" t="s">
        <v>19</v>
      </c>
      <c r="F295" s="154" t="s">
        <v>163</v>
      </c>
      <c r="H295" s="155">
        <v>2</v>
      </c>
      <c r="I295" s="156"/>
      <c r="L295" s="152"/>
      <c r="M295" s="157"/>
      <c r="T295" s="158"/>
      <c r="AT295" s="153" t="s">
        <v>151</v>
      </c>
      <c r="AU295" s="153" t="s">
        <v>82</v>
      </c>
      <c r="AV295" s="13" t="s">
        <v>147</v>
      </c>
      <c r="AW295" s="13" t="s">
        <v>33</v>
      </c>
      <c r="AX295" s="13" t="s">
        <v>80</v>
      </c>
      <c r="AY295" s="153" t="s">
        <v>139</v>
      </c>
    </row>
    <row r="296" spans="2:65" s="11" customFormat="1" ht="22.75" customHeight="1">
      <c r="B296" s="115"/>
      <c r="D296" s="116" t="s">
        <v>71</v>
      </c>
      <c r="E296" s="125" t="s">
        <v>388</v>
      </c>
      <c r="F296" s="125" t="s">
        <v>389</v>
      </c>
      <c r="I296" s="118"/>
      <c r="J296" s="126">
        <f>BK296</f>
        <v>0</v>
      </c>
      <c r="L296" s="115"/>
      <c r="M296" s="120"/>
      <c r="P296" s="121">
        <f>SUM(P297:P322)</f>
        <v>0</v>
      </c>
      <c r="R296" s="121">
        <f>SUM(R297:R322)</f>
        <v>0</v>
      </c>
      <c r="T296" s="122">
        <f>SUM(T297:T322)</f>
        <v>8.6073225000000004</v>
      </c>
      <c r="AR296" s="116" t="s">
        <v>82</v>
      </c>
      <c r="AT296" s="123" t="s">
        <v>71</v>
      </c>
      <c r="AU296" s="123" t="s">
        <v>80</v>
      </c>
      <c r="AY296" s="116" t="s">
        <v>139</v>
      </c>
      <c r="BK296" s="124">
        <f>SUM(BK297:BK322)</f>
        <v>0</v>
      </c>
    </row>
    <row r="297" spans="2:65" s="1" customFormat="1" ht="24.25" customHeight="1">
      <c r="B297" s="32"/>
      <c r="C297" s="127" t="s">
        <v>390</v>
      </c>
      <c r="D297" s="127" t="s">
        <v>142</v>
      </c>
      <c r="E297" s="128" t="s">
        <v>391</v>
      </c>
      <c r="F297" s="129" t="s">
        <v>392</v>
      </c>
      <c r="G297" s="130" t="s">
        <v>271</v>
      </c>
      <c r="H297" s="131">
        <v>121.47</v>
      </c>
      <c r="I297" s="132"/>
      <c r="J297" s="133">
        <f>ROUND(I297*H297,2)</f>
        <v>0</v>
      </c>
      <c r="K297" s="129" t="s">
        <v>146</v>
      </c>
      <c r="L297" s="32"/>
      <c r="M297" s="134" t="s">
        <v>19</v>
      </c>
      <c r="N297" s="135" t="s">
        <v>43</v>
      </c>
      <c r="P297" s="136">
        <f>O297*H297</f>
        <v>0</v>
      </c>
      <c r="Q297" s="136">
        <v>0</v>
      </c>
      <c r="R297" s="136">
        <f>Q297*H297</f>
        <v>0</v>
      </c>
      <c r="S297" s="136">
        <v>3.2499999999999999E-3</v>
      </c>
      <c r="T297" s="137">
        <f>S297*H297</f>
        <v>0.3947775</v>
      </c>
      <c r="AR297" s="138" t="s">
        <v>286</v>
      </c>
      <c r="AT297" s="138" t="s">
        <v>142</v>
      </c>
      <c r="AU297" s="138" t="s">
        <v>82</v>
      </c>
      <c r="AY297" s="17" t="s">
        <v>139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80</v>
      </c>
      <c r="BK297" s="139">
        <f>ROUND(I297*H297,2)</f>
        <v>0</v>
      </c>
      <c r="BL297" s="17" t="s">
        <v>286</v>
      </c>
      <c r="BM297" s="138" t="s">
        <v>393</v>
      </c>
    </row>
    <row r="298" spans="2:65" s="1" customFormat="1" ht="11">
      <c r="B298" s="32"/>
      <c r="D298" s="140" t="s">
        <v>149</v>
      </c>
      <c r="F298" s="141" t="s">
        <v>394</v>
      </c>
      <c r="I298" s="142"/>
      <c r="L298" s="32"/>
      <c r="M298" s="143"/>
      <c r="T298" s="53"/>
      <c r="AT298" s="17" t="s">
        <v>149</v>
      </c>
      <c r="AU298" s="17" t="s">
        <v>82</v>
      </c>
    </row>
    <row r="299" spans="2:65" s="14" customFormat="1" ht="12">
      <c r="B299" s="159"/>
      <c r="D299" s="145" t="s">
        <v>151</v>
      </c>
      <c r="E299" s="160" t="s">
        <v>19</v>
      </c>
      <c r="F299" s="161" t="s">
        <v>168</v>
      </c>
      <c r="H299" s="160" t="s">
        <v>19</v>
      </c>
      <c r="I299" s="162"/>
      <c r="L299" s="159"/>
      <c r="M299" s="163"/>
      <c r="T299" s="164"/>
      <c r="AT299" s="160" t="s">
        <v>151</v>
      </c>
      <c r="AU299" s="160" t="s">
        <v>82</v>
      </c>
      <c r="AV299" s="14" t="s">
        <v>80</v>
      </c>
      <c r="AW299" s="14" t="s">
        <v>33</v>
      </c>
      <c r="AX299" s="14" t="s">
        <v>72</v>
      </c>
      <c r="AY299" s="160" t="s">
        <v>139</v>
      </c>
    </row>
    <row r="300" spans="2:65" s="12" customFormat="1" ht="12">
      <c r="B300" s="144"/>
      <c r="D300" s="145" t="s">
        <v>151</v>
      </c>
      <c r="E300" s="146" t="s">
        <v>19</v>
      </c>
      <c r="F300" s="147" t="s">
        <v>395</v>
      </c>
      <c r="H300" s="148">
        <v>4.57</v>
      </c>
      <c r="I300" s="149"/>
      <c r="L300" s="144"/>
      <c r="M300" s="150"/>
      <c r="T300" s="151"/>
      <c r="AT300" s="146" t="s">
        <v>151</v>
      </c>
      <c r="AU300" s="146" t="s">
        <v>82</v>
      </c>
      <c r="AV300" s="12" t="s">
        <v>82</v>
      </c>
      <c r="AW300" s="12" t="s">
        <v>33</v>
      </c>
      <c r="AX300" s="12" t="s">
        <v>72</v>
      </c>
      <c r="AY300" s="146" t="s">
        <v>139</v>
      </c>
    </row>
    <row r="301" spans="2:65" s="12" customFormat="1" ht="12">
      <c r="B301" s="144"/>
      <c r="D301" s="145" t="s">
        <v>151</v>
      </c>
      <c r="E301" s="146" t="s">
        <v>19</v>
      </c>
      <c r="F301" s="147" t="s">
        <v>396</v>
      </c>
      <c r="H301" s="148">
        <v>14.89</v>
      </c>
      <c r="I301" s="149"/>
      <c r="L301" s="144"/>
      <c r="M301" s="150"/>
      <c r="T301" s="151"/>
      <c r="AT301" s="146" t="s">
        <v>151</v>
      </c>
      <c r="AU301" s="146" t="s">
        <v>82</v>
      </c>
      <c r="AV301" s="12" t="s">
        <v>82</v>
      </c>
      <c r="AW301" s="12" t="s">
        <v>33</v>
      </c>
      <c r="AX301" s="12" t="s">
        <v>72</v>
      </c>
      <c r="AY301" s="146" t="s">
        <v>139</v>
      </c>
    </row>
    <row r="302" spans="2:65" s="12" customFormat="1" ht="12">
      <c r="B302" s="144"/>
      <c r="D302" s="145" t="s">
        <v>151</v>
      </c>
      <c r="E302" s="146" t="s">
        <v>19</v>
      </c>
      <c r="F302" s="147" t="s">
        <v>397</v>
      </c>
      <c r="H302" s="148">
        <v>15.92</v>
      </c>
      <c r="I302" s="149"/>
      <c r="L302" s="144"/>
      <c r="M302" s="150"/>
      <c r="T302" s="151"/>
      <c r="AT302" s="146" t="s">
        <v>151</v>
      </c>
      <c r="AU302" s="146" t="s">
        <v>82</v>
      </c>
      <c r="AV302" s="12" t="s">
        <v>82</v>
      </c>
      <c r="AW302" s="12" t="s">
        <v>33</v>
      </c>
      <c r="AX302" s="12" t="s">
        <v>72</v>
      </c>
      <c r="AY302" s="146" t="s">
        <v>139</v>
      </c>
    </row>
    <row r="303" spans="2:65" s="12" customFormat="1" ht="12">
      <c r="B303" s="144"/>
      <c r="D303" s="145" t="s">
        <v>151</v>
      </c>
      <c r="E303" s="146" t="s">
        <v>19</v>
      </c>
      <c r="F303" s="147" t="s">
        <v>398</v>
      </c>
      <c r="H303" s="148">
        <v>11.16</v>
      </c>
      <c r="I303" s="149"/>
      <c r="L303" s="144"/>
      <c r="M303" s="150"/>
      <c r="T303" s="151"/>
      <c r="AT303" s="146" t="s">
        <v>151</v>
      </c>
      <c r="AU303" s="146" t="s">
        <v>82</v>
      </c>
      <c r="AV303" s="12" t="s">
        <v>82</v>
      </c>
      <c r="AW303" s="12" t="s">
        <v>33</v>
      </c>
      <c r="AX303" s="12" t="s">
        <v>72</v>
      </c>
      <c r="AY303" s="146" t="s">
        <v>139</v>
      </c>
    </row>
    <row r="304" spans="2:65" s="12" customFormat="1" ht="36">
      <c r="B304" s="144"/>
      <c r="D304" s="145" t="s">
        <v>151</v>
      </c>
      <c r="E304" s="146" t="s">
        <v>19</v>
      </c>
      <c r="F304" s="147" t="s">
        <v>399</v>
      </c>
      <c r="H304" s="148">
        <v>10.4</v>
      </c>
      <c r="I304" s="149"/>
      <c r="L304" s="144"/>
      <c r="M304" s="150"/>
      <c r="T304" s="151"/>
      <c r="AT304" s="146" t="s">
        <v>151</v>
      </c>
      <c r="AU304" s="146" t="s">
        <v>82</v>
      </c>
      <c r="AV304" s="12" t="s">
        <v>82</v>
      </c>
      <c r="AW304" s="12" t="s">
        <v>33</v>
      </c>
      <c r="AX304" s="12" t="s">
        <v>72</v>
      </c>
      <c r="AY304" s="146" t="s">
        <v>139</v>
      </c>
    </row>
    <row r="305" spans="2:65" s="12" customFormat="1" ht="24">
      <c r="B305" s="144"/>
      <c r="D305" s="145" t="s">
        <v>151</v>
      </c>
      <c r="E305" s="146" t="s">
        <v>19</v>
      </c>
      <c r="F305" s="147" t="s">
        <v>400</v>
      </c>
      <c r="H305" s="148">
        <v>9.2799999999999994</v>
      </c>
      <c r="I305" s="149"/>
      <c r="L305" s="144"/>
      <c r="M305" s="150"/>
      <c r="T305" s="151"/>
      <c r="AT305" s="146" t="s">
        <v>151</v>
      </c>
      <c r="AU305" s="146" t="s">
        <v>82</v>
      </c>
      <c r="AV305" s="12" t="s">
        <v>82</v>
      </c>
      <c r="AW305" s="12" t="s">
        <v>33</v>
      </c>
      <c r="AX305" s="12" t="s">
        <v>72</v>
      </c>
      <c r="AY305" s="146" t="s">
        <v>139</v>
      </c>
    </row>
    <row r="306" spans="2:65" s="14" customFormat="1" ht="12">
      <c r="B306" s="159"/>
      <c r="D306" s="145" t="s">
        <v>151</v>
      </c>
      <c r="E306" s="160" t="s">
        <v>19</v>
      </c>
      <c r="F306" s="161" t="s">
        <v>401</v>
      </c>
      <c r="H306" s="160" t="s">
        <v>19</v>
      </c>
      <c r="I306" s="162"/>
      <c r="L306" s="159"/>
      <c r="M306" s="163"/>
      <c r="T306" s="164"/>
      <c r="AT306" s="160" t="s">
        <v>151</v>
      </c>
      <c r="AU306" s="160" t="s">
        <v>82</v>
      </c>
      <c r="AV306" s="14" t="s">
        <v>80</v>
      </c>
      <c r="AW306" s="14" t="s">
        <v>33</v>
      </c>
      <c r="AX306" s="14" t="s">
        <v>72</v>
      </c>
      <c r="AY306" s="160" t="s">
        <v>139</v>
      </c>
    </row>
    <row r="307" spans="2:65" s="12" customFormat="1" ht="24">
      <c r="B307" s="144"/>
      <c r="D307" s="145" t="s">
        <v>151</v>
      </c>
      <c r="E307" s="146" t="s">
        <v>19</v>
      </c>
      <c r="F307" s="147" t="s">
        <v>402</v>
      </c>
      <c r="H307" s="148">
        <v>47.11</v>
      </c>
      <c r="I307" s="149"/>
      <c r="L307" s="144"/>
      <c r="M307" s="150"/>
      <c r="T307" s="151"/>
      <c r="AT307" s="146" t="s">
        <v>151</v>
      </c>
      <c r="AU307" s="146" t="s">
        <v>82</v>
      </c>
      <c r="AV307" s="12" t="s">
        <v>82</v>
      </c>
      <c r="AW307" s="12" t="s">
        <v>33</v>
      </c>
      <c r="AX307" s="12" t="s">
        <v>72</v>
      </c>
      <c r="AY307" s="146" t="s">
        <v>139</v>
      </c>
    </row>
    <row r="308" spans="2:65" s="12" customFormat="1" ht="12">
      <c r="B308" s="144"/>
      <c r="D308" s="145" t="s">
        <v>151</v>
      </c>
      <c r="E308" s="146" t="s">
        <v>19</v>
      </c>
      <c r="F308" s="147" t="s">
        <v>403</v>
      </c>
      <c r="H308" s="148">
        <v>8.14</v>
      </c>
      <c r="I308" s="149"/>
      <c r="L308" s="144"/>
      <c r="M308" s="150"/>
      <c r="T308" s="151"/>
      <c r="AT308" s="146" t="s">
        <v>151</v>
      </c>
      <c r="AU308" s="146" t="s">
        <v>82</v>
      </c>
      <c r="AV308" s="12" t="s">
        <v>82</v>
      </c>
      <c r="AW308" s="12" t="s">
        <v>33</v>
      </c>
      <c r="AX308" s="12" t="s">
        <v>72</v>
      </c>
      <c r="AY308" s="146" t="s">
        <v>139</v>
      </c>
    </row>
    <row r="309" spans="2:65" s="13" customFormat="1" ht="12">
      <c r="B309" s="152"/>
      <c r="D309" s="145" t="s">
        <v>151</v>
      </c>
      <c r="E309" s="153" t="s">
        <v>19</v>
      </c>
      <c r="F309" s="154" t="s">
        <v>163</v>
      </c>
      <c r="H309" s="155">
        <v>121.47</v>
      </c>
      <c r="I309" s="156"/>
      <c r="L309" s="152"/>
      <c r="M309" s="157"/>
      <c r="T309" s="158"/>
      <c r="AT309" s="153" t="s">
        <v>151</v>
      </c>
      <c r="AU309" s="153" t="s">
        <v>82</v>
      </c>
      <c r="AV309" s="13" t="s">
        <v>147</v>
      </c>
      <c r="AW309" s="13" t="s">
        <v>33</v>
      </c>
      <c r="AX309" s="13" t="s">
        <v>80</v>
      </c>
      <c r="AY309" s="153" t="s">
        <v>139</v>
      </c>
    </row>
    <row r="310" spans="2:65" s="1" customFormat="1" ht="16.5" customHeight="1">
      <c r="B310" s="32"/>
      <c r="C310" s="127" t="s">
        <v>404</v>
      </c>
      <c r="D310" s="127" t="s">
        <v>142</v>
      </c>
      <c r="E310" s="128" t="s">
        <v>405</v>
      </c>
      <c r="F310" s="129" t="s">
        <v>406</v>
      </c>
      <c r="G310" s="130" t="s">
        <v>211</v>
      </c>
      <c r="H310" s="131">
        <v>232.65</v>
      </c>
      <c r="I310" s="132"/>
      <c r="J310" s="133">
        <f>ROUND(I310*H310,2)</f>
        <v>0</v>
      </c>
      <c r="K310" s="129" t="s">
        <v>146</v>
      </c>
      <c r="L310" s="32"/>
      <c r="M310" s="134" t="s">
        <v>19</v>
      </c>
      <c r="N310" s="135" t="s">
        <v>43</v>
      </c>
      <c r="P310" s="136">
        <f>O310*H310</f>
        <v>0</v>
      </c>
      <c r="Q310" s="136">
        <v>0</v>
      </c>
      <c r="R310" s="136">
        <f>Q310*H310</f>
        <v>0</v>
      </c>
      <c r="S310" s="136">
        <v>3.5299999999999998E-2</v>
      </c>
      <c r="T310" s="137">
        <f>S310*H310</f>
        <v>8.2125450000000004</v>
      </c>
      <c r="AR310" s="138" t="s">
        <v>286</v>
      </c>
      <c r="AT310" s="138" t="s">
        <v>142</v>
      </c>
      <c r="AU310" s="138" t="s">
        <v>82</v>
      </c>
      <c r="AY310" s="17" t="s">
        <v>139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80</v>
      </c>
      <c r="BK310" s="139">
        <f>ROUND(I310*H310,2)</f>
        <v>0</v>
      </c>
      <c r="BL310" s="17" t="s">
        <v>286</v>
      </c>
      <c r="BM310" s="138" t="s">
        <v>407</v>
      </c>
    </row>
    <row r="311" spans="2:65" s="1" customFormat="1" ht="11">
      <c r="B311" s="32"/>
      <c r="D311" s="140" t="s">
        <v>149</v>
      </c>
      <c r="F311" s="141" t="s">
        <v>408</v>
      </c>
      <c r="I311" s="142"/>
      <c r="L311" s="32"/>
      <c r="M311" s="143"/>
      <c r="T311" s="53"/>
      <c r="AT311" s="17" t="s">
        <v>149</v>
      </c>
      <c r="AU311" s="17" t="s">
        <v>82</v>
      </c>
    </row>
    <row r="312" spans="2:65" s="14" customFormat="1" ht="12">
      <c r="B312" s="159"/>
      <c r="D312" s="145" t="s">
        <v>151</v>
      </c>
      <c r="E312" s="160" t="s">
        <v>19</v>
      </c>
      <c r="F312" s="161" t="s">
        <v>168</v>
      </c>
      <c r="H312" s="160" t="s">
        <v>19</v>
      </c>
      <c r="I312" s="162"/>
      <c r="L312" s="159"/>
      <c r="M312" s="163"/>
      <c r="T312" s="164"/>
      <c r="AT312" s="160" t="s">
        <v>151</v>
      </c>
      <c r="AU312" s="160" t="s">
        <v>82</v>
      </c>
      <c r="AV312" s="14" t="s">
        <v>80</v>
      </c>
      <c r="AW312" s="14" t="s">
        <v>33</v>
      </c>
      <c r="AX312" s="14" t="s">
        <v>72</v>
      </c>
      <c r="AY312" s="160" t="s">
        <v>139</v>
      </c>
    </row>
    <row r="313" spans="2:65" s="12" customFormat="1" ht="12">
      <c r="B313" s="144"/>
      <c r="D313" s="145" t="s">
        <v>151</v>
      </c>
      <c r="E313" s="146" t="s">
        <v>19</v>
      </c>
      <c r="F313" s="147" t="s">
        <v>362</v>
      </c>
      <c r="H313" s="148">
        <v>51</v>
      </c>
      <c r="I313" s="149"/>
      <c r="L313" s="144"/>
      <c r="M313" s="150"/>
      <c r="T313" s="151"/>
      <c r="AT313" s="146" t="s">
        <v>151</v>
      </c>
      <c r="AU313" s="146" t="s">
        <v>82</v>
      </c>
      <c r="AV313" s="12" t="s">
        <v>82</v>
      </c>
      <c r="AW313" s="12" t="s">
        <v>33</v>
      </c>
      <c r="AX313" s="12" t="s">
        <v>72</v>
      </c>
      <c r="AY313" s="146" t="s">
        <v>139</v>
      </c>
    </row>
    <row r="314" spans="2:65" s="12" customFormat="1" ht="12">
      <c r="B314" s="144"/>
      <c r="D314" s="145" t="s">
        <v>151</v>
      </c>
      <c r="E314" s="146" t="s">
        <v>19</v>
      </c>
      <c r="F314" s="147" t="s">
        <v>363</v>
      </c>
      <c r="H314" s="148">
        <v>40.9</v>
      </c>
      <c r="I314" s="149"/>
      <c r="L314" s="144"/>
      <c r="M314" s="150"/>
      <c r="T314" s="151"/>
      <c r="AT314" s="146" t="s">
        <v>151</v>
      </c>
      <c r="AU314" s="146" t="s">
        <v>82</v>
      </c>
      <c r="AV314" s="12" t="s">
        <v>82</v>
      </c>
      <c r="AW314" s="12" t="s">
        <v>33</v>
      </c>
      <c r="AX314" s="12" t="s">
        <v>72</v>
      </c>
      <c r="AY314" s="146" t="s">
        <v>139</v>
      </c>
    </row>
    <row r="315" spans="2:65" s="12" customFormat="1" ht="12">
      <c r="B315" s="144"/>
      <c r="D315" s="145" t="s">
        <v>151</v>
      </c>
      <c r="E315" s="146" t="s">
        <v>19</v>
      </c>
      <c r="F315" s="147" t="s">
        <v>364</v>
      </c>
      <c r="H315" s="148">
        <v>12.1</v>
      </c>
      <c r="I315" s="149"/>
      <c r="L315" s="144"/>
      <c r="M315" s="150"/>
      <c r="T315" s="151"/>
      <c r="AT315" s="146" t="s">
        <v>151</v>
      </c>
      <c r="AU315" s="146" t="s">
        <v>82</v>
      </c>
      <c r="AV315" s="12" t="s">
        <v>82</v>
      </c>
      <c r="AW315" s="12" t="s">
        <v>33</v>
      </c>
      <c r="AX315" s="12" t="s">
        <v>72</v>
      </c>
      <c r="AY315" s="146" t="s">
        <v>139</v>
      </c>
    </row>
    <row r="316" spans="2:65" s="12" customFormat="1" ht="12">
      <c r="B316" s="144"/>
      <c r="D316" s="145" t="s">
        <v>151</v>
      </c>
      <c r="E316" s="146" t="s">
        <v>19</v>
      </c>
      <c r="F316" s="147" t="s">
        <v>365</v>
      </c>
      <c r="H316" s="148">
        <v>12.2</v>
      </c>
      <c r="I316" s="149"/>
      <c r="L316" s="144"/>
      <c r="M316" s="150"/>
      <c r="T316" s="151"/>
      <c r="AT316" s="146" t="s">
        <v>151</v>
      </c>
      <c r="AU316" s="146" t="s">
        <v>82</v>
      </c>
      <c r="AV316" s="12" t="s">
        <v>82</v>
      </c>
      <c r="AW316" s="12" t="s">
        <v>33</v>
      </c>
      <c r="AX316" s="12" t="s">
        <v>72</v>
      </c>
      <c r="AY316" s="146" t="s">
        <v>139</v>
      </c>
    </row>
    <row r="317" spans="2:65" s="12" customFormat="1" ht="12">
      <c r="B317" s="144"/>
      <c r="D317" s="145" t="s">
        <v>151</v>
      </c>
      <c r="E317" s="146" t="s">
        <v>19</v>
      </c>
      <c r="F317" s="147" t="s">
        <v>366</v>
      </c>
      <c r="H317" s="148">
        <v>15.6</v>
      </c>
      <c r="I317" s="149"/>
      <c r="L317" s="144"/>
      <c r="M317" s="150"/>
      <c r="T317" s="151"/>
      <c r="AT317" s="146" t="s">
        <v>151</v>
      </c>
      <c r="AU317" s="146" t="s">
        <v>82</v>
      </c>
      <c r="AV317" s="12" t="s">
        <v>82</v>
      </c>
      <c r="AW317" s="12" t="s">
        <v>33</v>
      </c>
      <c r="AX317" s="12" t="s">
        <v>72</v>
      </c>
      <c r="AY317" s="146" t="s">
        <v>139</v>
      </c>
    </row>
    <row r="318" spans="2:65" s="12" customFormat="1" ht="12">
      <c r="B318" s="144"/>
      <c r="D318" s="145" t="s">
        <v>151</v>
      </c>
      <c r="E318" s="146" t="s">
        <v>19</v>
      </c>
      <c r="F318" s="147" t="s">
        <v>367</v>
      </c>
      <c r="H318" s="148">
        <v>6.1</v>
      </c>
      <c r="I318" s="149"/>
      <c r="L318" s="144"/>
      <c r="M318" s="150"/>
      <c r="T318" s="151"/>
      <c r="AT318" s="146" t="s">
        <v>151</v>
      </c>
      <c r="AU318" s="146" t="s">
        <v>82</v>
      </c>
      <c r="AV318" s="12" t="s">
        <v>82</v>
      </c>
      <c r="AW318" s="12" t="s">
        <v>33</v>
      </c>
      <c r="AX318" s="12" t="s">
        <v>72</v>
      </c>
      <c r="AY318" s="146" t="s">
        <v>139</v>
      </c>
    </row>
    <row r="319" spans="2:65" s="14" customFormat="1" ht="12">
      <c r="B319" s="159"/>
      <c r="D319" s="145" t="s">
        <v>151</v>
      </c>
      <c r="E319" s="160" t="s">
        <v>19</v>
      </c>
      <c r="F319" s="161" t="s">
        <v>401</v>
      </c>
      <c r="H319" s="160" t="s">
        <v>19</v>
      </c>
      <c r="I319" s="162"/>
      <c r="L319" s="159"/>
      <c r="M319" s="163"/>
      <c r="T319" s="164"/>
      <c r="AT319" s="160" t="s">
        <v>151</v>
      </c>
      <c r="AU319" s="160" t="s">
        <v>82</v>
      </c>
      <c r="AV319" s="14" t="s">
        <v>80</v>
      </c>
      <c r="AW319" s="14" t="s">
        <v>33</v>
      </c>
      <c r="AX319" s="14" t="s">
        <v>72</v>
      </c>
      <c r="AY319" s="160" t="s">
        <v>139</v>
      </c>
    </row>
    <row r="320" spans="2:65" s="12" customFormat="1" ht="12">
      <c r="B320" s="144"/>
      <c r="D320" s="145" t="s">
        <v>151</v>
      </c>
      <c r="E320" s="146" t="s">
        <v>19</v>
      </c>
      <c r="F320" s="147" t="s">
        <v>409</v>
      </c>
      <c r="H320" s="148">
        <v>89.5</v>
      </c>
      <c r="I320" s="149"/>
      <c r="L320" s="144"/>
      <c r="M320" s="150"/>
      <c r="T320" s="151"/>
      <c r="AT320" s="146" t="s">
        <v>151</v>
      </c>
      <c r="AU320" s="146" t="s">
        <v>82</v>
      </c>
      <c r="AV320" s="12" t="s">
        <v>82</v>
      </c>
      <c r="AW320" s="12" t="s">
        <v>33</v>
      </c>
      <c r="AX320" s="12" t="s">
        <v>72</v>
      </c>
      <c r="AY320" s="146" t="s">
        <v>139</v>
      </c>
    </row>
    <row r="321" spans="2:65" s="12" customFormat="1" ht="12">
      <c r="B321" s="144"/>
      <c r="D321" s="145" t="s">
        <v>151</v>
      </c>
      <c r="E321" s="146" t="s">
        <v>19</v>
      </c>
      <c r="F321" s="147" t="s">
        <v>410</v>
      </c>
      <c r="H321" s="148">
        <v>5.25</v>
      </c>
      <c r="I321" s="149"/>
      <c r="L321" s="144"/>
      <c r="M321" s="150"/>
      <c r="T321" s="151"/>
      <c r="AT321" s="146" t="s">
        <v>151</v>
      </c>
      <c r="AU321" s="146" t="s">
        <v>82</v>
      </c>
      <c r="AV321" s="12" t="s">
        <v>82</v>
      </c>
      <c r="AW321" s="12" t="s">
        <v>33</v>
      </c>
      <c r="AX321" s="12" t="s">
        <v>72</v>
      </c>
      <c r="AY321" s="146" t="s">
        <v>139</v>
      </c>
    </row>
    <row r="322" spans="2:65" s="13" customFormat="1" ht="12">
      <c r="B322" s="152"/>
      <c r="D322" s="145" t="s">
        <v>151</v>
      </c>
      <c r="E322" s="153" t="s">
        <v>19</v>
      </c>
      <c r="F322" s="154" t="s">
        <v>163</v>
      </c>
      <c r="H322" s="155">
        <v>232.65</v>
      </c>
      <c r="I322" s="156"/>
      <c r="L322" s="152"/>
      <c r="M322" s="157"/>
      <c r="T322" s="158"/>
      <c r="AT322" s="153" t="s">
        <v>151</v>
      </c>
      <c r="AU322" s="153" t="s">
        <v>82</v>
      </c>
      <c r="AV322" s="13" t="s">
        <v>147</v>
      </c>
      <c r="AW322" s="13" t="s">
        <v>33</v>
      </c>
      <c r="AX322" s="13" t="s">
        <v>80</v>
      </c>
      <c r="AY322" s="153" t="s">
        <v>139</v>
      </c>
    </row>
    <row r="323" spans="2:65" s="11" customFormat="1" ht="22.75" customHeight="1">
      <c r="B323" s="115"/>
      <c r="D323" s="116" t="s">
        <v>71</v>
      </c>
      <c r="E323" s="125" t="s">
        <v>411</v>
      </c>
      <c r="F323" s="125" t="s">
        <v>412</v>
      </c>
      <c r="I323" s="118"/>
      <c r="J323" s="126">
        <f>BK323</f>
        <v>0</v>
      </c>
      <c r="L323" s="115"/>
      <c r="M323" s="120"/>
      <c r="P323" s="121">
        <f>SUM(P324:P331)</f>
        <v>0</v>
      </c>
      <c r="R323" s="121">
        <f>SUM(R324:R331)</f>
        <v>0</v>
      </c>
      <c r="T323" s="122">
        <f>SUM(T324:T331)</f>
        <v>1.7050000000000001</v>
      </c>
      <c r="AR323" s="116" t="s">
        <v>82</v>
      </c>
      <c r="AT323" s="123" t="s">
        <v>71</v>
      </c>
      <c r="AU323" s="123" t="s">
        <v>80</v>
      </c>
      <c r="AY323" s="116" t="s">
        <v>139</v>
      </c>
      <c r="BK323" s="124">
        <f>SUM(BK324:BK331)</f>
        <v>0</v>
      </c>
    </row>
    <row r="324" spans="2:65" s="1" customFormat="1" ht="21.75" customHeight="1">
      <c r="B324" s="32"/>
      <c r="C324" s="127" t="s">
        <v>413</v>
      </c>
      <c r="D324" s="127" t="s">
        <v>142</v>
      </c>
      <c r="E324" s="128" t="s">
        <v>414</v>
      </c>
      <c r="F324" s="129" t="s">
        <v>415</v>
      </c>
      <c r="G324" s="130" t="s">
        <v>211</v>
      </c>
      <c r="H324" s="131">
        <v>68.2</v>
      </c>
      <c r="I324" s="132"/>
      <c r="J324" s="133">
        <f>ROUND(I324*H324,2)</f>
        <v>0</v>
      </c>
      <c r="K324" s="129" t="s">
        <v>146</v>
      </c>
      <c r="L324" s="32"/>
      <c r="M324" s="134" t="s">
        <v>19</v>
      </c>
      <c r="N324" s="135" t="s">
        <v>43</v>
      </c>
      <c r="P324" s="136">
        <f>O324*H324</f>
        <v>0</v>
      </c>
      <c r="Q324" s="136">
        <v>0</v>
      </c>
      <c r="R324" s="136">
        <f>Q324*H324</f>
        <v>0</v>
      </c>
      <c r="S324" s="136">
        <v>2.5000000000000001E-2</v>
      </c>
      <c r="T324" s="137">
        <f>S324*H324</f>
        <v>1.7050000000000001</v>
      </c>
      <c r="AR324" s="138" t="s">
        <v>286</v>
      </c>
      <c r="AT324" s="138" t="s">
        <v>142</v>
      </c>
      <c r="AU324" s="138" t="s">
        <v>82</v>
      </c>
      <c r="AY324" s="17" t="s">
        <v>139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7" t="s">
        <v>80</v>
      </c>
      <c r="BK324" s="139">
        <f>ROUND(I324*H324,2)</f>
        <v>0</v>
      </c>
      <c r="BL324" s="17" t="s">
        <v>286</v>
      </c>
      <c r="BM324" s="138" t="s">
        <v>416</v>
      </c>
    </row>
    <row r="325" spans="2:65" s="1" customFormat="1" ht="11">
      <c r="B325" s="32"/>
      <c r="D325" s="140" t="s">
        <v>149</v>
      </c>
      <c r="F325" s="141" t="s">
        <v>417</v>
      </c>
      <c r="I325" s="142"/>
      <c r="L325" s="32"/>
      <c r="M325" s="143"/>
      <c r="T325" s="53"/>
      <c r="AT325" s="17" t="s">
        <v>149</v>
      </c>
      <c r="AU325" s="17" t="s">
        <v>82</v>
      </c>
    </row>
    <row r="326" spans="2:65" s="14" customFormat="1" ht="12">
      <c r="B326" s="159"/>
      <c r="D326" s="145" t="s">
        <v>151</v>
      </c>
      <c r="E326" s="160" t="s">
        <v>19</v>
      </c>
      <c r="F326" s="161" t="s">
        <v>179</v>
      </c>
      <c r="H326" s="160" t="s">
        <v>19</v>
      </c>
      <c r="I326" s="162"/>
      <c r="L326" s="159"/>
      <c r="M326" s="163"/>
      <c r="T326" s="164"/>
      <c r="AT326" s="160" t="s">
        <v>151</v>
      </c>
      <c r="AU326" s="160" t="s">
        <v>82</v>
      </c>
      <c r="AV326" s="14" t="s">
        <v>80</v>
      </c>
      <c r="AW326" s="14" t="s">
        <v>33</v>
      </c>
      <c r="AX326" s="14" t="s">
        <v>72</v>
      </c>
      <c r="AY326" s="160" t="s">
        <v>139</v>
      </c>
    </row>
    <row r="327" spans="2:65" s="12" customFormat="1" ht="12">
      <c r="B327" s="144"/>
      <c r="D327" s="145" t="s">
        <v>151</v>
      </c>
      <c r="E327" s="146" t="s">
        <v>19</v>
      </c>
      <c r="F327" s="147" t="s">
        <v>185</v>
      </c>
      <c r="H327" s="148">
        <v>7.1050000000000004</v>
      </c>
      <c r="I327" s="149"/>
      <c r="L327" s="144"/>
      <c r="M327" s="150"/>
      <c r="T327" s="151"/>
      <c r="AT327" s="146" t="s">
        <v>151</v>
      </c>
      <c r="AU327" s="146" t="s">
        <v>82</v>
      </c>
      <c r="AV327" s="12" t="s">
        <v>82</v>
      </c>
      <c r="AW327" s="12" t="s">
        <v>33</v>
      </c>
      <c r="AX327" s="12" t="s">
        <v>72</v>
      </c>
      <c r="AY327" s="146" t="s">
        <v>139</v>
      </c>
    </row>
    <row r="328" spans="2:65" s="14" customFormat="1" ht="12">
      <c r="B328" s="159"/>
      <c r="D328" s="145" t="s">
        <v>151</v>
      </c>
      <c r="E328" s="160" t="s">
        <v>19</v>
      </c>
      <c r="F328" s="161" t="s">
        <v>418</v>
      </c>
      <c r="H328" s="160" t="s">
        <v>19</v>
      </c>
      <c r="I328" s="162"/>
      <c r="L328" s="159"/>
      <c r="M328" s="163"/>
      <c r="T328" s="164"/>
      <c r="AT328" s="160" t="s">
        <v>151</v>
      </c>
      <c r="AU328" s="160" t="s">
        <v>82</v>
      </c>
      <c r="AV328" s="14" t="s">
        <v>80</v>
      </c>
      <c r="AW328" s="14" t="s">
        <v>33</v>
      </c>
      <c r="AX328" s="14" t="s">
        <v>72</v>
      </c>
      <c r="AY328" s="160" t="s">
        <v>139</v>
      </c>
    </row>
    <row r="329" spans="2:65" s="12" customFormat="1" ht="12">
      <c r="B329" s="144"/>
      <c r="D329" s="145" t="s">
        <v>151</v>
      </c>
      <c r="E329" s="146" t="s">
        <v>19</v>
      </c>
      <c r="F329" s="147" t="s">
        <v>419</v>
      </c>
      <c r="H329" s="148">
        <v>32.895000000000003</v>
      </c>
      <c r="I329" s="149"/>
      <c r="L329" s="144"/>
      <c r="M329" s="150"/>
      <c r="T329" s="151"/>
      <c r="AT329" s="146" t="s">
        <v>151</v>
      </c>
      <c r="AU329" s="146" t="s">
        <v>82</v>
      </c>
      <c r="AV329" s="12" t="s">
        <v>82</v>
      </c>
      <c r="AW329" s="12" t="s">
        <v>33</v>
      </c>
      <c r="AX329" s="12" t="s">
        <v>72</v>
      </c>
      <c r="AY329" s="146" t="s">
        <v>139</v>
      </c>
    </row>
    <row r="330" spans="2:65" s="12" customFormat="1" ht="12">
      <c r="B330" s="144"/>
      <c r="D330" s="145" t="s">
        <v>151</v>
      </c>
      <c r="E330" s="146" t="s">
        <v>19</v>
      </c>
      <c r="F330" s="147" t="s">
        <v>420</v>
      </c>
      <c r="H330" s="148">
        <v>28.2</v>
      </c>
      <c r="I330" s="149"/>
      <c r="L330" s="144"/>
      <c r="M330" s="150"/>
      <c r="T330" s="151"/>
      <c r="AT330" s="146" t="s">
        <v>151</v>
      </c>
      <c r="AU330" s="146" t="s">
        <v>82</v>
      </c>
      <c r="AV330" s="12" t="s">
        <v>82</v>
      </c>
      <c r="AW330" s="12" t="s">
        <v>33</v>
      </c>
      <c r="AX330" s="12" t="s">
        <v>72</v>
      </c>
      <c r="AY330" s="146" t="s">
        <v>139</v>
      </c>
    </row>
    <row r="331" spans="2:65" s="13" customFormat="1" ht="12">
      <c r="B331" s="152"/>
      <c r="D331" s="145" t="s">
        <v>151</v>
      </c>
      <c r="E331" s="153" t="s">
        <v>19</v>
      </c>
      <c r="F331" s="154" t="s">
        <v>163</v>
      </c>
      <c r="H331" s="155">
        <v>68.2</v>
      </c>
      <c r="I331" s="156"/>
      <c r="L331" s="152"/>
      <c r="M331" s="157"/>
      <c r="T331" s="158"/>
      <c r="AT331" s="153" t="s">
        <v>151</v>
      </c>
      <c r="AU331" s="153" t="s">
        <v>82</v>
      </c>
      <c r="AV331" s="13" t="s">
        <v>147</v>
      </c>
      <c r="AW331" s="13" t="s">
        <v>33</v>
      </c>
      <c r="AX331" s="13" t="s">
        <v>80</v>
      </c>
      <c r="AY331" s="153" t="s">
        <v>139</v>
      </c>
    </row>
    <row r="332" spans="2:65" s="11" customFormat="1" ht="22.75" customHeight="1">
      <c r="B332" s="115"/>
      <c r="D332" s="116" t="s">
        <v>71</v>
      </c>
      <c r="E332" s="125" t="s">
        <v>421</v>
      </c>
      <c r="F332" s="125" t="s">
        <v>422</v>
      </c>
      <c r="I332" s="118"/>
      <c r="J332" s="126">
        <f>BK332</f>
        <v>0</v>
      </c>
      <c r="L332" s="115"/>
      <c r="M332" s="120"/>
      <c r="P332" s="121">
        <f>SUM(P333:P350)</f>
        <v>0</v>
      </c>
      <c r="R332" s="121">
        <f>SUM(R333:R350)</f>
        <v>0</v>
      </c>
      <c r="T332" s="122">
        <f>SUM(T333:T350)</f>
        <v>0.27884100000000001</v>
      </c>
      <c r="AR332" s="116" t="s">
        <v>82</v>
      </c>
      <c r="AT332" s="123" t="s">
        <v>71</v>
      </c>
      <c r="AU332" s="123" t="s">
        <v>80</v>
      </c>
      <c r="AY332" s="116" t="s">
        <v>139</v>
      </c>
      <c r="BK332" s="124">
        <f>SUM(BK333:BK350)</f>
        <v>0</v>
      </c>
    </row>
    <row r="333" spans="2:65" s="1" customFormat="1" ht="24.25" customHeight="1">
      <c r="B333" s="32"/>
      <c r="C333" s="127" t="s">
        <v>423</v>
      </c>
      <c r="D333" s="127" t="s">
        <v>142</v>
      </c>
      <c r="E333" s="128" t="s">
        <v>424</v>
      </c>
      <c r="F333" s="129" t="s">
        <v>425</v>
      </c>
      <c r="G333" s="130" t="s">
        <v>211</v>
      </c>
      <c r="H333" s="131">
        <v>103.5</v>
      </c>
      <c r="I333" s="132"/>
      <c r="J333" s="133">
        <f>ROUND(I333*H333,2)</f>
        <v>0</v>
      </c>
      <c r="K333" s="129" t="s">
        <v>146</v>
      </c>
      <c r="L333" s="32"/>
      <c r="M333" s="134" t="s">
        <v>19</v>
      </c>
      <c r="N333" s="135" t="s">
        <v>43</v>
      </c>
      <c r="P333" s="136">
        <f>O333*H333</f>
        <v>0</v>
      </c>
      <c r="Q333" s="136">
        <v>0</v>
      </c>
      <c r="R333" s="136">
        <f>Q333*H333</f>
        <v>0</v>
      </c>
      <c r="S333" s="136">
        <v>2.5000000000000001E-3</v>
      </c>
      <c r="T333" s="137">
        <f>S333*H333</f>
        <v>0.25874999999999998</v>
      </c>
      <c r="AR333" s="138" t="s">
        <v>286</v>
      </c>
      <c r="AT333" s="138" t="s">
        <v>142</v>
      </c>
      <c r="AU333" s="138" t="s">
        <v>82</v>
      </c>
      <c r="AY333" s="17" t="s">
        <v>139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80</v>
      </c>
      <c r="BK333" s="139">
        <f>ROUND(I333*H333,2)</f>
        <v>0</v>
      </c>
      <c r="BL333" s="17" t="s">
        <v>286</v>
      </c>
      <c r="BM333" s="138" t="s">
        <v>426</v>
      </c>
    </row>
    <row r="334" spans="2:65" s="1" customFormat="1" ht="11">
      <c r="B334" s="32"/>
      <c r="D334" s="140" t="s">
        <v>149</v>
      </c>
      <c r="F334" s="141" t="s">
        <v>427</v>
      </c>
      <c r="I334" s="142"/>
      <c r="L334" s="32"/>
      <c r="M334" s="143"/>
      <c r="T334" s="53"/>
      <c r="AT334" s="17" t="s">
        <v>149</v>
      </c>
      <c r="AU334" s="17" t="s">
        <v>82</v>
      </c>
    </row>
    <row r="335" spans="2:65" s="14" customFormat="1" ht="12">
      <c r="B335" s="159"/>
      <c r="D335" s="145" t="s">
        <v>151</v>
      </c>
      <c r="E335" s="160" t="s">
        <v>19</v>
      </c>
      <c r="F335" s="161" t="s">
        <v>177</v>
      </c>
      <c r="H335" s="160" t="s">
        <v>19</v>
      </c>
      <c r="I335" s="162"/>
      <c r="L335" s="159"/>
      <c r="M335" s="163"/>
      <c r="T335" s="164"/>
      <c r="AT335" s="160" t="s">
        <v>151</v>
      </c>
      <c r="AU335" s="160" t="s">
        <v>82</v>
      </c>
      <c r="AV335" s="14" t="s">
        <v>80</v>
      </c>
      <c r="AW335" s="14" t="s">
        <v>33</v>
      </c>
      <c r="AX335" s="14" t="s">
        <v>72</v>
      </c>
      <c r="AY335" s="160" t="s">
        <v>139</v>
      </c>
    </row>
    <row r="336" spans="2:65" s="12" customFormat="1" ht="12">
      <c r="B336" s="144"/>
      <c r="D336" s="145" t="s">
        <v>151</v>
      </c>
      <c r="E336" s="146" t="s">
        <v>19</v>
      </c>
      <c r="F336" s="147" t="s">
        <v>368</v>
      </c>
      <c r="H336" s="148">
        <v>25.7</v>
      </c>
      <c r="I336" s="149"/>
      <c r="L336" s="144"/>
      <c r="M336" s="150"/>
      <c r="T336" s="151"/>
      <c r="AT336" s="146" t="s">
        <v>151</v>
      </c>
      <c r="AU336" s="146" t="s">
        <v>82</v>
      </c>
      <c r="AV336" s="12" t="s">
        <v>82</v>
      </c>
      <c r="AW336" s="12" t="s">
        <v>33</v>
      </c>
      <c r="AX336" s="12" t="s">
        <v>72</v>
      </c>
      <c r="AY336" s="146" t="s">
        <v>139</v>
      </c>
    </row>
    <row r="337" spans="2:65" s="14" customFormat="1" ht="12">
      <c r="B337" s="159"/>
      <c r="D337" s="145" t="s">
        <v>151</v>
      </c>
      <c r="E337" s="160" t="s">
        <v>19</v>
      </c>
      <c r="F337" s="161" t="s">
        <v>428</v>
      </c>
      <c r="H337" s="160" t="s">
        <v>19</v>
      </c>
      <c r="I337" s="162"/>
      <c r="L337" s="159"/>
      <c r="M337" s="163"/>
      <c r="T337" s="164"/>
      <c r="AT337" s="160" t="s">
        <v>151</v>
      </c>
      <c r="AU337" s="160" t="s">
        <v>82</v>
      </c>
      <c r="AV337" s="14" t="s">
        <v>80</v>
      </c>
      <c r="AW337" s="14" t="s">
        <v>33</v>
      </c>
      <c r="AX337" s="14" t="s">
        <v>72</v>
      </c>
      <c r="AY337" s="160" t="s">
        <v>139</v>
      </c>
    </row>
    <row r="338" spans="2:65" s="12" customFormat="1" ht="12">
      <c r="B338" s="144"/>
      <c r="D338" s="145" t="s">
        <v>151</v>
      </c>
      <c r="E338" s="146" t="s">
        <v>19</v>
      </c>
      <c r="F338" s="147" t="s">
        <v>429</v>
      </c>
      <c r="H338" s="148">
        <v>5.5</v>
      </c>
      <c r="I338" s="149"/>
      <c r="L338" s="144"/>
      <c r="M338" s="150"/>
      <c r="T338" s="151"/>
      <c r="AT338" s="146" t="s">
        <v>151</v>
      </c>
      <c r="AU338" s="146" t="s">
        <v>82</v>
      </c>
      <c r="AV338" s="12" t="s">
        <v>82</v>
      </c>
      <c r="AW338" s="12" t="s">
        <v>33</v>
      </c>
      <c r="AX338" s="12" t="s">
        <v>72</v>
      </c>
      <c r="AY338" s="146" t="s">
        <v>139</v>
      </c>
    </row>
    <row r="339" spans="2:65" s="12" customFormat="1" ht="12">
      <c r="B339" s="144"/>
      <c r="D339" s="145" t="s">
        <v>151</v>
      </c>
      <c r="E339" s="146" t="s">
        <v>19</v>
      </c>
      <c r="F339" s="147" t="s">
        <v>430</v>
      </c>
      <c r="H339" s="148">
        <v>12.2</v>
      </c>
      <c r="I339" s="149"/>
      <c r="L339" s="144"/>
      <c r="M339" s="150"/>
      <c r="T339" s="151"/>
      <c r="AT339" s="146" t="s">
        <v>151</v>
      </c>
      <c r="AU339" s="146" t="s">
        <v>82</v>
      </c>
      <c r="AV339" s="12" t="s">
        <v>82</v>
      </c>
      <c r="AW339" s="12" t="s">
        <v>33</v>
      </c>
      <c r="AX339" s="12" t="s">
        <v>72</v>
      </c>
      <c r="AY339" s="146" t="s">
        <v>139</v>
      </c>
    </row>
    <row r="340" spans="2:65" s="12" customFormat="1" ht="12">
      <c r="B340" s="144"/>
      <c r="D340" s="145" t="s">
        <v>151</v>
      </c>
      <c r="E340" s="146" t="s">
        <v>19</v>
      </c>
      <c r="F340" s="147" t="s">
        <v>431</v>
      </c>
      <c r="H340" s="148">
        <v>60.1</v>
      </c>
      <c r="I340" s="149"/>
      <c r="L340" s="144"/>
      <c r="M340" s="150"/>
      <c r="T340" s="151"/>
      <c r="AT340" s="146" t="s">
        <v>151</v>
      </c>
      <c r="AU340" s="146" t="s">
        <v>82</v>
      </c>
      <c r="AV340" s="12" t="s">
        <v>82</v>
      </c>
      <c r="AW340" s="12" t="s">
        <v>33</v>
      </c>
      <c r="AX340" s="12" t="s">
        <v>72</v>
      </c>
      <c r="AY340" s="146" t="s">
        <v>139</v>
      </c>
    </row>
    <row r="341" spans="2:65" s="13" customFormat="1" ht="12">
      <c r="B341" s="152"/>
      <c r="D341" s="145" t="s">
        <v>151</v>
      </c>
      <c r="E341" s="153" t="s">
        <v>19</v>
      </c>
      <c r="F341" s="154" t="s">
        <v>163</v>
      </c>
      <c r="H341" s="155">
        <v>103.5</v>
      </c>
      <c r="I341" s="156"/>
      <c r="L341" s="152"/>
      <c r="M341" s="157"/>
      <c r="T341" s="158"/>
      <c r="AT341" s="153" t="s">
        <v>151</v>
      </c>
      <c r="AU341" s="153" t="s">
        <v>82</v>
      </c>
      <c r="AV341" s="13" t="s">
        <v>147</v>
      </c>
      <c r="AW341" s="13" t="s">
        <v>33</v>
      </c>
      <c r="AX341" s="13" t="s">
        <v>80</v>
      </c>
      <c r="AY341" s="153" t="s">
        <v>139</v>
      </c>
    </row>
    <row r="342" spans="2:65" s="1" customFormat="1" ht="21.75" customHeight="1">
      <c r="B342" s="32"/>
      <c r="C342" s="127" t="s">
        <v>432</v>
      </c>
      <c r="D342" s="127" t="s">
        <v>142</v>
      </c>
      <c r="E342" s="128" t="s">
        <v>433</v>
      </c>
      <c r="F342" s="129" t="s">
        <v>434</v>
      </c>
      <c r="G342" s="130" t="s">
        <v>271</v>
      </c>
      <c r="H342" s="131">
        <v>66.97</v>
      </c>
      <c r="I342" s="132"/>
      <c r="J342" s="133">
        <f>ROUND(I342*H342,2)</f>
        <v>0</v>
      </c>
      <c r="K342" s="129" t="s">
        <v>146</v>
      </c>
      <c r="L342" s="32"/>
      <c r="M342" s="134" t="s">
        <v>19</v>
      </c>
      <c r="N342" s="135" t="s">
        <v>43</v>
      </c>
      <c r="P342" s="136">
        <f>O342*H342</f>
        <v>0</v>
      </c>
      <c r="Q342" s="136">
        <v>0</v>
      </c>
      <c r="R342" s="136">
        <f>Q342*H342</f>
        <v>0</v>
      </c>
      <c r="S342" s="136">
        <v>2.9999999999999997E-4</v>
      </c>
      <c r="T342" s="137">
        <f>S342*H342</f>
        <v>2.0090999999999998E-2</v>
      </c>
      <c r="AR342" s="138" t="s">
        <v>286</v>
      </c>
      <c r="AT342" s="138" t="s">
        <v>142</v>
      </c>
      <c r="AU342" s="138" t="s">
        <v>82</v>
      </c>
      <c r="AY342" s="17" t="s">
        <v>139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80</v>
      </c>
      <c r="BK342" s="139">
        <f>ROUND(I342*H342,2)</f>
        <v>0</v>
      </c>
      <c r="BL342" s="17" t="s">
        <v>286</v>
      </c>
      <c r="BM342" s="138" t="s">
        <v>435</v>
      </c>
    </row>
    <row r="343" spans="2:65" s="1" customFormat="1" ht="11">
      <c r="B343" s="32"/>
      <c r="D343" s="140" t="s">
        <v>149</v>
      </c>
      <c r="F343" s="141" t="s">
        <v>436</v>
      </c>
      <c r="I343" s="142"/>
      <c r="L343" s="32"/>
      <c r="M343" s="143"/>
      <c r="T343" s="53"/>
      <c r="AT343" s="17" t="s">
        <v>149</v>
      </c>
      <c r="AU343" s="17" t="s">
        <v>82</v>
      </c>
    </row>
    <row r="344" spans="2:65" s="14" customFormat="1" ht="12">
      <c r="B344" s="159"/>
      <c r="D344" s="145" t="s">
        <v>151</v>
      </c>
      <c r="E344" s="160" t="s">
        <v>19</v>
      </c>
      <c r="F344" s="161" t="s">
        <v>177</v>
      </c>
      <c r="H344" s="160" t="s">
        <v>19</v>
      </c>
      <c r="I344" s="162"/>
      <c r="L344" s="159"/>
      <c r="M344" s="163"/>
      <c r="T344" s="164"/>
      <c r="AT344" s="160" t="s">
        <v>151</v>
      </c>
      <c r="AU344" s="160" t="s">
        <v>82</v>
      </c>
      <c r="AV344" s="14" t="s">
        <v>80</v>
      </c>
      <c r="AW344" s="14" t="s">
        <v>33</v>
      </c>
      <c r="AX344" s="14" t="s">
        <v>72</v>
      </c>
      <c r="AY344" s="160" t="s">
        <v>139</v>
      </c>
    </row>
    <row r="345" spans="2:65" s="12" customFormat="1" ht="12">
      <c r="B345" s="144"/>
      <c r="D345" s="145" t="s">
        <v>151</v>
      </c>
      <c r="E345" s="146" t="s">
        <v>19</v>
      </c>
      <c r="F345" s="147" t="s">
        <v>437</v>
      </c>
      <c r="H345" s="148">
        <v>18.21</v>
      </c>
      <c r="I345" s="149"/>
      <c r="L345" s="144"/>
      <c r="M345" s="150"/>
      <c r="T345" s="151"/>
      <c r="AT345" s="146" t="s">
        <v>151</v>
      </c>
      <c r="AU345" s="146" t="s">
        <v>82</v>
      </c>
      <c r="AV345" s="12" t="s">
        <v>82</v>
      </c>
      <c r="AW345" s="12" t="s">
        <v>33</v>
      </c>
      <c r="AX345" s="12" t="s">
        <v>72</v>
      </c>
      <c r="AY345" s="146" t="s">
        <v>139</v>
      </c>
    </row>
    <row r="346" spans="2:65" s="14" customFormat="1" ht="12">
      <c r="B346" s="159"/>
      <c r="D346" s="145" t="s">
        <v>151</v>
      </c>
      <c r="E346" s="160" t="s">
        <v>19</v>
      </c>
      <c r="F346" s="161" t="s">
        <v>428</v>
      </c>
      <c r="H346" s="160" t="s">
        <v>19</v>
      </c>
      <c r="I346" s="162"/>
      <c r="L346" s="159"/>
      <c r="M346" s="163"/>
      <c r="T346" s="164"/>
      <c r="AT346" s="160" t="s">
        <v>151</v>
      </c>
      <c r="AU346" s="160" t="s">
        <v>82</v>
      </c>
      <c r="AV346" s="14" t="s">
        <v>80</v>
      </c>
      <c r="AW346" s="14" t="s">
        <v>33</v>
      </c>
      <c r="AX346" s="14" t="s">
        <v>72</v>
      </c>
      <c r="AY346" s="160" t="s">
        <v>139</v>
      </c>
    </row>
    <row r="347" spans="2:65" s="12" customFormat="1" ht="12">
      <c r="B347" s="144"/>
      <c r="D347" s="145" t="s">
        <v>151</v>
      </c>
      <c r="E347" s="146" t="s">
        <v>19</v>
      </c>
      <c r="F347" s="147" t="s">
        <v>438</v>
      </c>
      <c r="H347" s="148">
        <v>6.26</v>
      </c>
      <c r="I347" s="149"/>
      <c r="L347" s="144"/>
      <c r="M347" s="150"/>
      <c r="T347" s="151"/>
      <c r="AT347" s="146" t="s">
        <v>151</v>
      </c>
      <c r="AU347" s="146" t="s">
        <v>82</v>
      </c>
      <c r="AV347" s="12" t="s">
        <v>82</v>
      </c>
      <c r="AW347" s="12" t="s">
        <v>33</v>
      </c>
      <c r="AX347" s="12" t="s">
        <v>72</v>
      </c>
      <c r="AY347" s="146" t="s">
        <v>139</v>
      </c>
    </row>
    <row r="348" spans="2:65" s="12" customFormat="1" ht="12">
      <c r="B348" s="144"/>
      <c r="D348" s="145" t="s">
        <v>151</v>
      </c>
      <c r="E348" s="146" t="s">
        <v>19</v>
      </c>
      <c r="F348" s="147" t="s">
        <v>439</v>
      </c>
      <c r="H348" s="148">
        <v>13.34</v>
      </c>
      <c r="I348" s="149"/>
      <c r="L348" s="144"/>
      <c r="M348" s="150"/>
      <c r="T348" s="151"/>
      <c r="AT348" s="146" t="s">
        <v>151</v>
      </c>
      <c r="AU348" s="146" t="s">
        <v>82</v>
      </c>
      <c r="AV348" s="12" t="s">
        <v>82</v>
      </c>
      <c r="AW348" s="12" t="s">
        <v>33</v>
      </c>
      <c r="AX348" s="12" t="s">
        <v>72</v>
      </c>
      <c r="AY348" s="146" t="s">
        <v>139</v>
      </c>
    </row>
    <row r="349" spans="2:65" s="12" customFormat="1" ht="12">
      <c r="B349" s="144"/>
      <c r="D349" s="145" t="s">
        <v>151</v>
      </c>
      <c r="E349" s="146" t="s">
        <v>19</v>
      </c>
      <c r="F349" s="147" t="s">
        <v>440</v>
      </c>
      <c r="H349" s="148">
        <v>29.16</v>
      </c>
      <c r="I349" s="149"/>
      <c r="L349" s="144"/>
      <c r="M349" s="150"/>
      <c r="T349" s="151"/>
      <c r="AT349" s="146" t="s">
        <v>151</v>
      </c>
      <c r="AU349" s="146" t="s">
        <v>82</v>
      </c>
      <c r="AV349" s="12" t="s">
        <v>82</v>
      </c>
      <c r="AW349" s="12" t="s">
        <v>33</v>
      </c>
      <c r="AX349" s="12" t="s">
        <v>72</v>
      </c>
      <c r="AY349" s="146" t="s">
        <v>139</v>
      </c>
    </row>
    <row r="350" spans="2:65" s="13" customFormat="1" ht="12">
      <c r="B350" s="152"/>
      <c r="D350" s="145" t="s">
        <v>151</v>
      </c>
      <c r="E350" s="153" t="s">
        <v>19</v>
      </c>
      <c r="F350" s="154" t="s">
        <v>163</v>
      </c>
      <c r="H350" s="155">
        <v>66.97</v>
      </c>
      <c r="I350" s="156"/>
      <c r="L350" s="152"/>
      <c r="M350" s="157"/>
      <c r="T350" s="158"/>
      <c r="AT350" s="153" t="s">
        <v>151</v>
      </c>
      <c r="AU350" s="153" t="s">
        <v>82</v>
      </c>
      <c r="AV350" s="13" t="s">
        <v>147</v>
      </c>
      <c r="AW350" s="13" t="s">
        <v>33</v>
      </c>
      <c r="AX350" s="13" t="s">
        <v>80</v>
      </c>
      <c r="AY350" s="153" t="s">
        <v>139</v>
      </c>
    </row>
    <row r="351" spans="2:65" s="11" customFormat="1" ht="22.75" customHeight="1">
      <c r="B351" s="115"/>
      <c r="D351" s="116" t="s">
        <v>71</v>
      </c>
      <c r="E351" s="125" t="s">
        <v>441</v>
      </c>
      <c r="F351" s="125" t="s">
        <v>442</v>
      </c>
      <c r="I351" s="118"/>
      <c r="J351" s="126">
        <f>BK351</f>
        <v>0</v>
      </c>
      <c r="L351" s="115"/>
      <c r="M351" s="120"/>
      <c r="P351" s="121">
        <f>SUM(P352:P362)</f>
        <v>0</v>
      </c>
      <c r="R351" s="121">
        <f>SUM(R352:R362)</f>
        <v>0</v>
      </c>
      <c r="T351" s="122">
        <f>SUM(T352:T362)</f>
        <v>2.4585536000000001</v>
      </c>
      <c r="AR351" s="116" t="s">
        <v>82</v>
      </c>
      <c r="AT351" s="123" t="s">
        <v>71</v>
      </c>
      <c r="AU351" s="123" t="s">
        <v>80</v>
      </c>
      <c r="AY351" s="116" t="s">
        <v>139</v>
      </c>
      <c r="BK351" s="124">
        <f>SUM(BK352:BK362)</f>
        <v>0</v>
      </c>
    </row>
    <row r="352" spans="2:65" s="1" customFormat="1" ht="21.75" customHeight="1">
      <c r="B352" s="32"/>
      <c r="C352" s="127" t="s">
        <v>443</v>
      </c>
      <c r="D352" s="127" t="s">
        <v>142</v>
      </c>
      <c r="E352" s="128" t="s">
        <v>444</v>
      </c>
      <c r="F352" s="129" t="s">
        <v>445</v>
      </c>
      <c r="G352" s="130" t="s">
        <v>211</v>
      </c>
      <c r="H352" s="131">
        <v>90.388000000000005</v>
      </c>
      <c r="I352" s="132"/>
      <c r="J352" s="133">
        <f>ROUND(I352*H352,2)</f>
        <v>0</v>
      </c>
      <c r="K352" s="129" t="s">
        <v>146</v>
      </c>
      <c r="L352" s="32"/>
      <c r="M352" s="134" t="s">
        <v>19</v>
      </c>
      <c r="N352" s="135" t="s">
        <v>43</v>
      </c>
      <c r="P352" s="136">
        <f>O352*H352</f>
        <v>0</v>
      </c>
      <c r="Q352" s="136">
        <v>0</v>
      </c>
      <c r="R352" s="136">
        <f>Q352*H352</f>
        <v>0</v>
      </c>
      <c r="S352" s="136">
        <v>2.7199999999999998E-2</v>
      </c>
      <c r="T352" s="137">
        <f>S352*H352</f>
        <v>2.4585536000000001</v>
      </c>
      <c r="AR352" s="138" t="s">
        <v>286</v>
      </c>
      <c r="AT352" s="138" t="s">
        <v>142</v>
      </c>
      <c r="AU352" s="138" t="s">
        <v>82</v>
      </c>
      <c r="AY352" s="17" t="s">
        <v>139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7" t="s">
        <v>80</v>
      </c>
      <c r="BK352" s="139">
        <f>ROUND(I352*H352,2)</f>
        <v>0</v>
      </c>
      <c r="BL352" s="17" t="s">
        <v>286</v>
      </c>
      <c r="BM352" s="138" t="s">
        <v>446</v>
      </c>
    </row>
    <row r="353" spans="2:65" s="1" customFormat="1" ht="11">
      <c r="B353" s="32"/>
      <c r="D353" s="140" t="s">
        <v>149</v>
      </c>
      <c r="F353" s="141" t="s">
        <v>447</v>
      </c>
      <c r="I353" s="142"/>
      <c r="L353" s="32"/>
      <c r="M353" s="143"/>
      <c r="T353" s="53"/>
      <c r="AT353" s="17" t="s">
        <v>149</v>
      </c>
      <c r="AU353" s="17" t="s">
        <v>82</v>
      </c>
    </row>
    <row r="354" spans="2:65" s="12" customFormat="1" ht="24">
      <c r="B354" s="144"/>
      <c r="D354" s="145" t="s">
        <v>151</v>
      </c>
      <c r="E354" s="146" t="s">
        <v>19</v>
      </c>
      <c r="F354" s="147" t="s">
        <v>448</v>
      </c>
      <c r="H354" s="148">
        <v>32.505000000000003</v>
      </c>
      <c r="I354" s="149"/>
      <c r="L354" s="144"/>
      <c r="M354" s="150"/>
      <c r="T354" s="151"/>
      <c r="AT354" s="146" t="s">
        <v>151</v>
      </c>
      <c r="AU354" s="146" t="s">
        <v>82</v>
      </c>
      <c r="AV354" s="12" t="s">
        <v>82</v>
      </c>
      <c r="AW354" s="12" t="s">
        <v>33</v>
      </c>
      <c r="AX354" s="12" t="s">
        <v>72</v>
      </c>
      <c r="AY354" s="146" t="s">
        <v>139</v>
      </c>
    </row>
    <row r="355" spans="2:65" s="12" customFormat="1" ht="12">
      <c r="B355" s="144"/>
      <c r="D355" s="145" t="s">
        <v>151</v>
      </c>
      <c r="E355" s="146" t="s">
        <v>19</v>
      </c>
      <c r="F355" s="147" t="s">
        <v>449</v>
      </c>
      <c r="H355" s="148">
        <v>3.1339999999999999</v>
      </c>
      <c r="I355" s="149"/>
      <c r="L355" s="144"/>
      <c r="M355" s="150"/>
      <c r="T355" s="151"/>
      <c r="AT355" s="146" t="s">
        <v>151</v>
      </c>
      <c r="AU355" s="146" t="s">
        <v>82</v>
      </c>
      <c r="AV355" s="12" t="s">
        <v>82</v>
      </c>
      <c r="AW355" s="12" t="s">
        <v>33</v>
      </c>
      <c r="AX355" s="12" t="s">
        <v>72</v>
      </c>
      <c r="AY355" s="146" t="s">
        <v>139</v>
      </c>
    </row>
    <row r="356" spans="2:65" s="12" customFormat="1" ht="24">
      <c r="B356" s="144"/>
      <c r="D356" s="145" t="s">
        <v>151</v>
      </c>
      <c r="E356" s="146" t="s">
        <v>19</v>
      </c>
      <c r="F356" s="147" t="s">
        <v>450</v>
      </c>
      <c r="H356" s="148">
        <v>35.1</v>
      </c>
      <c r="I356" s="149"/>
      <c r="L356" s="144"/>
      <c r="M356" s="150"/>
      <c r="T356" s="151"/>
      <c r="AT356" s="146" t="s">
        <v>151</v>
      </c>
      <c r="AU356" s="146" t="s">
        <v>82</v>
      </c>
      <c r="AV356" s="12" t="s">
        <v>82</v>
      </c>
      <c r="AW356" s="12" t="s">
        <v>33</v>
      </c>
      <c r="AX356" s="12" t="s">
        <v>72</v>
      </c>
      <c r="AY356" s="146" t="s">
        <v>139</v>
      </c>
    </row>
    <row r="357" spans="2:65" s="12" customFormat="1" ht="12">
      <c r="B357" s="144"/>
      <c r="D357" s="145" t="s">
        <v>151</v>
      </c>
      <c r="E357" s="146" t="s">
        <v>19</v>
      </c>
      <c r="F357" s="147" t="s">
        <v>451</v>
      </c>
      <c r="H357" s="148">
        <v>3.75</v>
      </c>
      <c r="I357" s="149"/>
      <c r="L357" s="144"/>
      <c r="M357" s="150"/>
      <c r="T357" s="151"/>
      <c r="AT357" s="146" t="s">
        <v>151</v>
      </c>
      <c r="AU357" s="146" t="s">
        <v>82</v>
      </c>
      <c r="AV357" s="12" t="s">
        <v>82</v>
      </c>
      <c r="AW357" s="12" t="s">
        <v>33</v>
      </c>
      <c r="AX357" s="12" t="s">
        <v>72</v>
      </c>
      <c r="AY357" s="146" t="s">
        <v>139</v>
      </c>
    </row>
    <row r="358" spans="2:65" s="12" customFormat="1" ht="24">
      <c r="B358" s="144"/>
      <c r="D358" s="145" t="s">
        <v>151</v>
      </c>
      <c r="E358" s="146" t="s">
        <v>19</v>
      </c>
      <c r="F358" s="147" t="s">
        <v>452</v>
      </c>
      <c r="H358" s="148">
        <v>9.7140000000000004</v>
      </c>
      <c r="I358" s="149"/>
      <c r="L358" s="144"/>
      <c r="M358" s="150"/>
      <c r="T358" s="151"/>
      <c r="AT358" s="146" t="s">
        <v>151</v>
      </c>
      <c r="AU358" s="146" t="s">
        <v>82</v>
      </c>
      <c r="AV358" s="12" t="s">
        <v>82</v>
      </c>
      <c r="AW358" s="12" t="s">
        <v>33</v>
      </c>
      <c r="AX358" s="12" t="s">
        <v>72</v>
      </c>
      <c r="AY358" s="146" t="s">
        <v>139</v>
      </c>
    </row>
    <row r="359" spans="2:65" s="12" customFormat="1" ht="12">
      <c r="B359" s="144"/>
      <c r="D359" s="145" t="s">
        <v>151</v>
      </c>
      <c r="E359" s="146" t="s">
        <v>19</v>
      </c>
      <c r="F359" s="147" t="s">
        <v>453</v>
      </c>
      <c r="H359" s="148">
        <v>2.1120000000000001</v>
      </c>
      <c r="I359" s="149"/>
      <c r="L359" s="144"/>
      <c r="M359" s="150"/>
      <c r="T359" s="151"/>
      <c r="AT359" s="146" t="s">
        <v>151</v>
      </c>
      <c r="AU359" s="146" t="s">
        <v>82</v>
      </c>
      <c r="AV359" s="12" t="s">
        <v>82</v>
      </c>
      <c r="AW359" s="12" t="s">
        <v>33</v>
      </c>
      <c r="AX359" s="12" t="s">
        <v>72</v>
      </c>
      <c r="AY359" s="146" t="s">
        <v>139</v>
      </c>
    </row>
    <row r="360" spans="2:65" s="12" customFormat="1" ht="12">
      <c r="B360" s="144"/>
      <c r="D360" s="145" t="s">
        <v>151</v>
      </c>
      <c r="E360" s="146" t="s">
        <v>19</v>
      </c>
      <c r="F360" s="147" t="s">
        <v>454</v>
      </c>
      <c r="H360" s="148">
        <v>1.823</v>
      </c>
      <c r="I360" s="149"/>
      <c r="L360" s="144"/>
      <c r="M360" s="150"/>
      <c r="T360" s="151"/>
      <c r="AT360" s="146" t="s">
        <v>151</v>
      </c>
      <c r="AU360" s="146" t="s">
        <v>82</v>
      </c>
      <c r="AV360" s="12" t="s">
        <v>82</v>
      </c>
      <c r="AW360" s="12" t="s">
        <v>33</v>
      </c>
      <c r="AX360" s="12" t="s">
        <v>72</v>
      </c>
      <c r="AY360" s="146" t="s">
        <v>139</v>
      </c>
    </row>
    <row r="361" spans="2:65" s="12" customFormat="1" ht="12">
      <c r="B361" s="144"/>
      <c r="D361" s="145" t="s">
        <v>151</v>
      </c>
      <c r="E361" s="146" t="s">
        <v>19</v>
      </c>
      <c r="F361" s="147" t="s">
        <v>455</v>
      </c>
      <c r="H361" s="148">
        <v>2.25</v>
      </c>
      <c r="I361" s="149"/>
      <c r="L361" s="144"/>
      <c r="M361" s="150"/>
      <c r="T361" s="151"/>
      <c r="AT361" s="146" t="s">
        <v>151</v>
      </c>
      <c r="AU361" s="146" t="s">
        <v>82</v>
      </c>
      <c r="AV361" s="12" t="s">
        <v>82</v>
      </c>
      <c r="AW361" s="12" t="s">
        <v>33</v>
      </c>
      <c r="AX361" s="12" t="s">
        <v>72</v>
      </c>
      <c r="AY361" s="146" t="s">
        <v>139</v>
      </c>
    </row>
    <row r="362" spans="2:65" s="13" customFormat="1" ht="12">
      <c r="B362" s="152"/>
      <c r="D362" s="145" t="s">
        <v>151</v>
      </c>
      <c r="E362" s="153" t="s">
        <v>19</v>
      </c>
      <c r="F362" s="154" t="s">
        <v>163</v>
      </c>
      <c r="H362" s="155">
        <v>90.387999999999991</v>
      </c>
      <c r="I362" s="156"/>
      <c r="L362" s="152"/>
      <c r="M362" s="157"/>
      <c r="T362" s="158"/>
      <c r="AT362" s="153" t="s">
        <v>151</v>
      </c>
      <c r="AU362" s="153" t="s">
        <v>82</v>
      </c>
      <c r="AV362" s="13" t="s">
        <v>147</v>
      </c>
      <c r="AW362" s="13" t="s">
        <v>33</v>
      </c>
      <c r="AX362" s="13" t="s">
        <v>80</v>
      </c>
      <c r="AY362" s="153" t="s">
        <v>139</v>
      </c>
    </row>
    <row r="363" spans="2:65" s="11" customFormat="1" ht="22.75" customHeight="1">
      <c r="B363" s="115"/>
      <c r="D363" s="116" t="s">
        <v>71</v>
      </c>
      <c r="E363" s="125" t="s">
        <v>456</v>
      </c>
      <c r="F363" s="125" t="s">
        <v>457</v>
      </c>
      <c r="I363" s="118"/>
      <c r="J363" s="126">
        <f>BK363</f>
        <v>0</v>
      </c>
      <c r="L363" s="115"/>
      <c r="M363" s="120"/>
      <c r="P363" s="121">
        <f>SUM(P364:P432)</f>
        <v>0</v>
      </c>
      <c r="R363" s="121">
        <f>SUM(R364:R432)</f>
        <v>1.08331865</v>
      </c>
      <c r="T363" s="122">
        <f>SUM(T364:T432)</f>
        <v>0.33530715999999999</v>
      </c>
      <c r="AR363" s="116" t="s">
        <v>82</v>
      </c>
      <c r="AT363" s="123" t="s">
        <v>71</v>
      </c>
      <c r="AU363" s="123" t="s">
        <v>80</v>
      </c>
      <c r="AY363" s="116" t="s">
        <v>139</v>
      </c>
      <c r="BK363" s="124">
        <f>SUM(BK364:BK432)</f>
        <v>0</v>
      </c>
    </row>
    <row r="364" spans="2:65" s="1" customFormat="1" ht="16.5" customHeight="1">
      <c r="B364" s="32"/>
      <c r="C364" s="127" t="s">
        <v>458</v>
      </c>
      <c r="D364" s="127" t="s">
        <v>142</v>
      </c>
      <c r="E364" s="128" t="s">
        <v>459</v>
      </c>
      <c r="F364" s="129" t="s">
        <v>460</v>
      </c>
      <c r="G364" s="130" t="s">
        <v>211</v>
      </c>
      <c r="H364" s="131">
        <v>1081.636</v>
      </c>
      <c r="I364" s="132"/>
      <c r="J364" s="133">
        <f>ROUND(I364*H364,2)</f>
        <v>0</v>
      </c>
      <c r="K364" s="129" t="s">
        <v>146</v>
      </c>
      <c r="L364" s="32"/>
      <c r="M364" s="134" t="s">
        <v>19</v>
      </c>
      <c r="N364" s="135" t="s">
        <v>43</v>
      </c>
      <c r="P364" s="136">
        <f>O364*H364</f>
        <v>0</v>
      </c>
      <c r="Q364" s="136">
        <v>1E-3</v>
      </c>
      <c r="R364" s="136">
        <f>Q364*H364</f>
        <v>1.081636</v>
      </c>
      <c r="S364" s="136">
        <v>3.1E-4</v>
      </c>
      <c r="T364" s="137">
        <f>S364*H364</f>
        <v>0.33530715999999999</v>
      </c>
      <c r="AR364" s="138" t="s">
        <v>286</v>
      </c>
      <c r="AT364" s="138" t="s">
        <v>142</v>
      </c>
      <c r="AU364" s="138" t="s">
        <v>82</v>
      </c>
      <c r="AY364" s="17" t="s">
        <v>139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80</v>
      </c>
      <c r="BK364" s="139">
        <f>ROUND(I364*H364,2)</f>
        <v>0</v>
      </c>
      <c r="BL364" s="17" t="s">
        <v>286</v>
      </c>
      <c r="BM364" s="138" t="s">
        <v>461</v>
      </c>
    </row>
    <row r="365" spans="2:65" s="1" customFormat="1" ht="11">
      <c r="B365" s="32"/>
      <c r="D365" s="140" t="s">
        <v>149</v>
      </c>
      <c r="F365" s="141" t="s">
        <v>462</v>
      </c>
      <c r="I365" s="142"/>
      <c r="L365" s="32"/>
      <c r="M365" s="143"/>
      <c r="T365" s="53"/>
      <c r="AT365" s="17" t="s">
        <v>149</v>
      </c>
      <c r="AU365" s="17" t="s">
        <v>82</v>
      </c>
    </row>
    <row r="366" spans="2:65" s="12" customFormat="1" ht="12">
      <c r="B366" s="144"/>
      <c r="D366" s="145" t="s">
        <v>151</v>
      </c>
      <c r="E366" s="146" t="s">
        <v>19</v>
      </c>
      <c r="F366" s="147" t="s">
        <v>362</v>
      </c>
      <c r="H366" s="148">
        <v>51</v>
      </c>
      <c r="I366" s="149"/>
      <c r="L366" s="144"/>
      <c r="M366" s="150"/>
      <c r="T366" s="151"/>
      <c r="AT366" s="146" t="s">
        <v>151</v>
      </c>
      <c r="AU366" s="146" t="s">
        <v>82</v>
      </c>
      <c r="AV366" s="12" t="s">
        <v>82</v>
      </c>
      <c r="AW366" s="12" t="s">
        <v>33</v>
      </c>
      <c r="AX366" s="12" t="s">
        <v>72</v>
      </c>
      <c r="AY366" s="146" t="s">
        <v>139</v>
      </c>
    </row>
    <row r="367" spans="2:65" s="12" customFormat="1" ht="12">
      <c r="B367" s="144"/>
      <c r="D367" s="145" t="s">
        <v>151</v>
      </c>
      <c r="E367" s="146" t="s">
        <v>19</v>
      </c>
      <c r="F367" s="147" t="s">
        <v>368</v>
      </c>
      <c r="H367" s="148">
        <v>25.7</v>
      </c>
      <c r="I367" s="149"/>
      <c r="L367" s="144"/>
      <c r="M367" s="150"/>
      <c r="T367" s="151"/>
      <c r="AT367" s="146" t="s">
        <v>151</v>
      </c>
      <c r="AU367" s="146" t="s">
        <v>82</v>
      </c>
      <c r="AV367" s="12" t="s">
        <v>82</v>
      </c>
      <c r="AW367" s="12" t="s">
        <v>33</v>
      </c>
      <c r="AX367" s="12" t="s">
        <v>72</v>
      </c>
      <c r="AY367" s="146" t="s">
        <v>139</v>
      </c>
    </row>
    <row r="368" spans="2:65" s="12" customFormat="1" ht="12">
      <c r="B368" s="144"/>
      <c r="D368" s="145" t="s">
        <v>151</v>
      </c>
      <c r="E368" s="146" t="s">
        <v>19</v>
      </c>
      <c r="F368" s="147" t="s">
        <v>363</v>
      </c>
      <c r="H368" s="148">
        <v>40.9</v>
      </c>
      <c r="I368" s="149"/>
      <c r="L368" s="144"/>
      <c r="M368" s="150"/>
      <c r="T368" s="151"/>
      <c r="AT368" s="146" t="s">
        <v>151</v>
      </c>
      <c r="AU368" s="146" t="s">
        <v>82</v>
      </c>
      <c r="AV368" s="12" t="s">
        <v>82</v>
      </c>
      <c r="AW368" s="12" t="s">
        <v>33</v>
      </c>
      <c r="AX368" s="12" t="s">
        <v>72</v>
      </c>
      <c r="AY368" s="146" t="s">
        <v>139</v>
      </c>
    </row>
    <row r="369" spans="2:51" s="12" customFormat="1" ht="12">
      <c r="B369" s="144"/>
      <c r="D369" s="145" t="s">
        <v>151</v>
      </c>
      <c r="E369" s="146" t="s">
        <v>19</v>
      </c>
      <c r="F369" s="147" t="s">
        <v>364</v>
      </c>
      <c r="H369" s="148">
        <v>12.1</v>
      </c>
      <c r="I369" s="149"/>
      <c r="L369" s="144"/>
      <c r="M369" s="150"/>
      <c r="T369" s="151"/>
      <c r="AT369" s="146" t="s">
        <v>151</v>
      </c>
      <c r="AU369" s="146" t="s">
        <v>82</v>
      </c>
      <c r="AV369" s="12" t="s">
        <v>82</v>
      </c>
      <c r="AW369" s="12" t="s">
        <v>33</v>
      </c>
      <c r="AX369" s="12" t="s">
        <v>72</v>
      </c>
      <c r="AY369" s="146" t="s">
        <v>139</v>
      </c>
    </row>
    <row r="370" spans="2:51" s="12" customFormat="1" ht="12">
      <c r="B370" s="144"/>
      <c r="D370" s="145" t="s">
        <v>151</v>
      </c>
      <c r="E370" s="146" t="s">
        <v>19</v>
      </c>
      <c r="F370" s="147" t="s">
        <v>463</v>
      </c>
      <c r="H370" s="148">
        <v>15.6</v>
      </c>
      <c r="I370" s="149"/>
      <c r="L370" s="144"/>
      <c r="M370" s="150"/>
      <c r="T370" s="151"/>
      <c r="AT370" s="146" t="s">
        <v>151</v>
      </c>
      <c r="AU370" s="146" t="s">
        <v>82</v>
      </c>
      <c r="AV370" s="12" t="s">
        <v>82</v>
      </c>
      <c r="AW370" s="12" t="s">
        <v>33</v>
      </c>
      <c r="AX370" s="12" t="s">
        <v>72</v>
      </c>
      <c r="AY370" s="146" t="s">
        <v>139</v>
      </c>
    </row>
    <row r="371" spans="2:51" s="12" customFormat="1" ht="12">
      <c r="B371" s="144"/>
      <c r="D371" s="145" t="s">
        <v>151</v>
      </c>
      <c r="E371" s="146" t="s">
        <v>19</v>
      </c>
      <c r="F371" s="147" t="s">
        <v>367</v>
      </c>
      <c r="H371" s="148">
        <v>6.1</v>
      </c>
      <c r="I371" s="149"/>
      <c r="L371" s="144"/>
      <c r="M371" s="150"/>
      <c r="T371" s="151"/>
      <c r="AT371" s="146" t="s">
        <v>151</v>
      </c>
      <c r="AU371" s="146" t="s">
        <v>82</v>
      </c>
      <c r="AV371" s="12" t="s">
        <v>82</v>
      </c>
      <c r="AW371" s="12" t="s">
        <v>33</v>
      </c>
      <c r="AX371" s="12" t="s">
        <v>72</v>
      </c>
      <c r="AY371" s="146" t="s">
        <v>139</v>
      </c>
    </row>
    <row r="372" spans="2:51" s="12" customFormat="1" ht="12">
      <c r="B372" s="144"/>
      <c r="D372" s="145" t="s">
        <v>151</v>
      </c>
      <c r="E372" s="146" t="s">
        <v>19</v>
      </c>
      <c r="F372" s="147" t="s">
        <v>409</v>
      </c>
      <c r="H372" s="148">
        <v>89.5</v>
      </c>
      <c r="I372" s="149"/>
      <c r="L372" s="144"/>
      <c r="M372" s="150"/>
      <c r="T372" s="151"/>
      <c r="AT372" s="146" t="s">
        <v>151</v>
      </c>
      <c r="AU372" s="146" t="s">
        <v>82</v>
      </c>
      <c r="AV372" s="12" t="s">
        <v>82</v>
      </c>
      <c r="AW372" s="12" t="s">
        <v>33</v>
      </c>
      <c r="AX372" s="12" t="s">
        <v>72</v>
      </c>
      <c r="AY372" s="146" t="s">
        <v>139</v>
      </c>
    </row>
    <row r="373" spans="2:51" s="12" customFormat="1" ht="12">
      <c r="B373" s="144"/>
      <c r="D373" s="145" t="s">
        <v>151</v>
      </c>
      <c r="E373" s="146" t="s">
        <v>19</v>
      </c>
      <c r="F373" s="147" t="s">
        <v>464</v>
      </c>
      <c r="H373" s="148">
        <v>40</v>
      </c>
      <c r="I373" s="149"/>
      <c r="L373" s="144"/>
      <c r="M373" s="150"/>
      <c r="T373" s="151"/>
      <c r="AT373" s="146" t="s">
        <v>151</v>
      </c>
      <c r="AU373" s="146" t="s">
        <v>82</v>
      </c>
      <c r="AV373" s="12" t="s">
        <v>82</v>
      </c>
      <c r="AW373" s="12" t="s">
        <v>33</v>
      </c>
      <c r="AX373" s="12" t="s">
        <v>72</v>
      </c>
      <c r="AY373" s="146" t="s">
        <v>139</v>
      </c>
    </row>
    <row r="374" spans="2:51" s="12" customFormat="1" ht="12">
      <c r="B374" s="144"/>
      <c r="D374" s="145" t="s">
        <v>151</v>
      </c>
      <c r="E374" s="146" t="s">
        <v>19</v>
      </c>
      <c r="F374" s="147" t="s">
        <v>429</v>
      </c>
      <c r="H374" s="148">
        <v>5.5</v>
      </c>
      <c r="I374" s="149"/>
      <c r="L374" s="144"/>
      <c r="M374" s="150"/>
      <c r="T374" s="151"/>
      <c r="AT374" s="146" t="s">
        <v>151</v>
      </c>
      <c r="AU374" s="146" t="s">
        <v>82</v>
      </c>
      <c r="AV374" s="12" t="s">
        <v>82</v>
      </c>
      <c r="AW374" s="12" t="s">
        <v>33</v>
      </c>
      <c r="AX374" s="12" t="s">
        <v>72</v>
      </c>
      <c r="AY374" s="146" t="s">
        <v>139</v>
      </c>
    </row>
    <row r="375" spans="2:51" s="12" customFormat="1" ht="12">
      <c r="B375" s="144"/>
      <c r="D375" s="145" t="s">
        <v>151</v>
      </c>
      <c r="E375" s="146" t="s">
        <v>19</v>
      </c>
      <c r="F375" s="147" t="s">
        <v>430</v>
      </c>
      <c r="H375" s="148">
        <v>12.2</v>
      </c>
      <c r="I375" s="149"/>
      <c r="L375" s="144"/>
      <c r="M375" s="150"/>
      <c r="T375" s="151"/>
      <c r="AT375" s="146" t="s">
        <v>151</v>
      </c>
      <c r="AU375" s="146" t="s">
        <v>82</v>
      </c>
      <c r="AV375" s="12" t="s">
        <v>82</v>
      </c>
      <c r="AW375" s="12" t="s">
        <v>33</v>
      </c>
      <c r="AX375" s="12" t="s">
        <v>72</v>
      </c>
      <c r="AY375" s="146" t="s">
        <v>139</v>
      </c>
    </row>
    <row r="376" spans="2:51" s="12" customFormat="1" ht="12">
      <c r="B376" s="144"/>
      <c r="D376" s="145" t="s">
        <v>151</v>
      </c>
      <c r="E376" s="146" t="s">
        <v>19</v>
      </c>
      <c r="F376" s="147" t="s">
        <v>420</v>
      </c>
      <c r="H376" s="148">
        <v>28.2</v>
      </c>
      <c r="I376" s="149"/>
      <c r="L376" s="144"/>
      <c r="M376" s="150"/>
      <c r="T376" s="151"/>
      <c r="AT376" s="146" t="s">
        <v>151</v>
      </c>
      <c r="AU376" s="146" t="s">
        <v>82</v>
      </c>
      <c r="AV376" s="12" t="s">
        <v>82</v>
      </c>
      <c r="AW376" s="12" t="s">
        <v>33</v>
      </c>
      <c r="AX376" s="12" t="s">
        <v>72</v>
      </c>
      <c r="AY376" s="146" t="s">
        <v>139</v>
      </c>
    </row>
    <row r="377" spans="2:51" s="12" customFormat="1" ht="12">
      <c r="B377" s="144"/>
      <c r="D377" s="145" t="s">
        <v>151</v>
      </c>
      <c r="E377" s="146" t="s">
        <v>19</v>
      </c>
      <c r="F377" s="147" t="s">
        <v>431</v>
      </c>
      <c r="H377" s="148">
        <v>60.1</v>
      </c>
      <c r="I377" s="149"/>
      <c r="L377" s="144"/>
      <c r="M377" s="150"/>
      <c r="T377" s="151"/>
      <c r="AT377" s="146" t="s">
        <v>151</v>
      </c>
      <c r="AU377" s="146" t="s">
        <v>82</v>
      </c>
      <c r="AV377" s="12" t="s">
        <v>82</v>
      </c>
      <c r="AW377" s="12" t="s">
        <v>33</v>
      </c>
      <c r="AX377" s="12" t="s">
        <v>72</v>
      </c>
      <c r="AY377" s="146" t="s">
        <v>139</v>
      </c>
    </row>
    <row r="378" spans="2:51" s="12" customFormat="1" ht="12">
      <c r="B378" s="144"/>
      <c r="D378" s="145" t="s">
        <v>151</v>
      </c>
      <c r="E378" s="146" t="s">
        <v>19</v>
      </c>
      <c r="F378" s="147" t="s">
        <v>410</v>
      </c>
      <c r="H378" s="148">
        <v>5.25</v>
      </c>
      <c r="I378" s="149"/>
      <c r="L378" s="144"/>
      <c r="M378" s="150"/>
      <c r="T378" s="151"/>
      <c r="AT378" s="146" t="s">
        <v>151</v>
      </c>
      <c r="AU378" s="146" t="s">
        <v>82</v>
      </c>
      <c r="AV378" s="12" t="s">
        <v>82</v>
      </c>
      <c r="AW378" s="12" t="s">
        <v>33</v>
      </c>
      <c r="AX378" s="12" t="s">
        <v>72</v>
      </c>
      <c r="AY378" s="146" t="s">
        <v>139</v>
      </c>
    </row>
    <row r="379" spans="2:51" s="15" customFormat="1" ht="12">
      <c r="B379" s="165"/>
      <c r="D379" s="145" t="s">
        <v>151</v>
      </c>
      <c r="E379" s="166" t="s">
        <v>19</v>
      </c>
      <c r="F379" s="167" t="s">
        <v>465</v>
      </c>
      <c r="H379" s="168">
        <v>392.15</v>
      </c>
      <c r="I379" s="169"/>
      <c r="L379" s="165"/>
      <c r="M379" s="170"/>
      <c r="T379" s="171"/>
      <c r="AT379" s="166" t="s">
        <v>151</v>
      </c>
      <c r="AU379" s="166" t="s">
        <v>82</v>
      </c>
      <c r="AV379" s="15" t="s">
        <v>176</v>
      </c>
      <c r="AW379" s="15" t="s">
        <v>33</v>
      </c>
      <c r="AX379" s="15" t="s">
        <v>72</v>
      </c>
      <c r="AY379" s="166" t="s">
        <v>139</v>
      </c>
    </row>
    <row r="380" spans="2:51" s="12" customFormat="1" ht="12">
      <c r="B380" s="144"/>
      <c r="D380" s="145" t="s">
        <v>151</v>
      </c>
      <c r="E380" s="146" t="s">
        <v>19</v>
      </c>
      <c r="F380" s="147" t="s">
        <v>466</v>
      </c>
      <c r="H380" s="148">
        <v>64.444000000000003</v>
      </c>
      <c r="I380" s="149"/>
      <c r="L380" s="144"/>
      <c r="M380" s="150"/>
      <c r="T380" s="151"/>
      <c r="AT380" s="146" t="s">
        <v>151</v>
      </c>
      <c r="AU380" s="146" t="s">
        <v>82</v>
      </c>
      <c r="AV380" s="12" t="s">
        <v>82</v>
      </c>
      <c r="AW380" s="12" t="s">
        <v>33</v>
      </c>
      <c r="AX380" s="12" t="s">
        <v>72</v>
      </c>
      <c r="AY380" s="146" t="s">
        <v>139</v>
      </c>
    </row>
    <row r="381" spans="2:51" s="12" customFormat="1" ht="24">
      <c r="B381" s="144"/>
      <c r="D381" s="145" t="s">
        <v>151</v>
      </c>
      <c r="E381" s="146" t="s">
        <v>19</v>
      </c>
      <c r="F381" s="147" t="s">
        <v>467</v>
      </c>
      <c r="H381" s="148">
        <v>-23.885999999999999</v>
      </c>
      <c r="I381" s="149"/>
      <c r="L381" s="144"/>
      <c r="M381" s="150"/>
      <c r="T381" s="151"/>
      <c r="AT381" s="146" t="s">
        <v>151</v>
      </c>
      <c r="AU381" s="146" t="s">
        <v>82</v>
      </c>
      <c r="AV381" s="12" t="s">
        <v>82</v>
      </c>
      <c r="AW381" s="12" t="s">
        <v>33</v>
      </c>
      <c r="AX381" s="12" t="s">
        <v>72</v>
      </c>
      <c r="AY381" s="146" t="s">
        <v>139</v>
      </c>
    </row>
    <row r="382" spans="2:51" s="12" customFormat="1" ht="12">
      <c r="B382" s="144"/>
      <c r="D382" s="145" t="s">
        <v>151</v>
      </c>
      <c r="E382" s="146" t="s">
        <v>19</v>
      </c>
      <c r="F382" s="147" t="s">
        <v>468</v>
      </c>
      <c r="H382" s="148">
        <v>12.723000000000001</v>
      </c>
      <c r="I382" s="149"/>
      <c r="L382" s="144"/>
      <c r="M382" s="150"/>
      <c r="T382" s="151"/>
      <c r="AT382" s="146" t="s">
        <v>151</v>
      </c>
      <c r="AU382" s="146" t="s">
        <v>82</v>
      </c>
      <c r="AV382" s="12" t="s">
        <v>82</v>
      </c>
      <c r="AW382" s="12" t="s">
        <v>33</v>
      </c>
      <c r="AX382" s="12" t="s">
        <v>72</v>
      </c>
      <c r="AY382" s="146" t="s">
        <v>139</v>
      </c>
    </row>
    <row r="383" spans="2:51" s="12" customFormat="1" ht="12">
      <c r="B383" s="144"/>
      <c r="D383" s="145" t="s">
        <v>151</v>
      </c>
      <c r="E383" s="146" t="s">
        <v>19</v>
      </c>
      <c r="F383" s="147" t="s">
        <v>469</v>
      </c>
      <c r="H383" s="148">
        <v>12.984</v>
      </c>
      <c r="I383" s="149"/>
      <c r="L383" s="144"/>
      <c r="M383" s="150"/>
      <c r="T383" s="151"/>
      <c r="AT383" s="146" t="s">
        <v>151</v>
      </c>
      <c r="AU383" s="146" t="s">
        <v>82</v>
      </c>
      <c r="AV383" s="12" t="s">
        <v>82</v>
      </c>
      <c r="AW383" s="12" t="s">
        <v>33</v>
      </c>
      <c r="AX383" s="12" t="s">
        <v>72</v>
      </c>
      <c r="AY383" s="146" t="s">
        <v>139</v>
      </c>
    </row>
    <row r="384" spans="2:51" s="12" customFormat="1" ht="12">
      <c r="B384" s="144"/>
      <c r="D384" s="145" t="s">
        <v>151</v>
      </c>
      <c r="E384" s="146" t="s">
        <v>19</v>
      </c>
      <c r="F384" s="147" t="s">
        <v>470</v>
      </c>
      <c r="H384" s="148">
        <v>56.073999999999998</v>
      </c>
      <c r="I384" s="149"/>
      <c r="L384" s="144"/>
      <c r="M384" s="150"/>
      <c r="T384" s="151"/>
      <c r="AT384" s="146" t="s">
        <v>151</v>
      </c>
      <c r="AU384" s="146" t="s">
        <v>82</v>
      </c>
      <c r="AV384" s="12" t="s">
        <v>82</v>
      </c>
      <c r="AW384" s="12" t="s">
        <v>33</v>
      </c>
      <c r="AX384" s="12" t="s">
        <v>72</v>
      </c>
      <c r="AY384" s="146" t="s">
        <v>139</v>
      </c>
    </row>
    <row r="385" spans="2:51" s="12" customFormat="1" ht="24">
      <c r="B385" s="144"/>
      <c r="D385" s="145" t="s">
        <v>151</v>
      </c>
      <c r="E385" s="146" t="s">
        <v>19</v>
      </c>
      <c r="F385" s="147" t="s">
        <v>471</v>
      </c>
      <c r="H385" s="148">
        <v>-27.36</v>
      </c>
      <c r="I385" s="149"/>
      <c r="L385" s="144"/>
      <c r="M385" s="150"/>
      <c r="T385" s="151"/>
      <c r="AT385" s="146" t="s">
        <v>151</v>
      </c>
      <c r="AU385" s="146" t="s">
        <v>82</v>
      </c>
      <c r="AV385" s="12" t="s">
        <v>82</v>
      </c>
      <c r="AW385" s="12" t="s">
        <v>33</v>
      </c>
      <c r="AX385" s="12" t="s">
        <v>72</v>
      </c>
      <c r="AY385" s="146" t="s">
        <v>139</v>
      </c>
    </row>
    <row r="386" spans="2:51" s="12" customFormat="1" ht="36">
      <c r="B386" s="144"/>
      <c r="D386" s="145" t="s">
        <v>151</v>
      </c>
      <c r="E386" s="146" t="s">
        <v>19</v>
      </c>
      <c r="F386" s="147" t="s">
        <v>472</v>
      </c>
      <c r="H386" s="148">
        <v>-1.1890000000000001</v>
      </c>
      <c r="I386" s="149"/>
      <c r="L386" s="144"/>
      <c r="M386" s="150"/>
      <c r="T386" s="151"/>
      <c r="AT386" s="146" t="s">
        <v>151</v>
      </c>
      <c r="AU386" s="146" t="s">
        <v>82</v>
      </c>
      <c r="AV386" s="12" t="s">
        <v>82</v>
      </c>
      <c r="AW386" s="12" t="s">
        <v>33</v>
      </c>
      <c r="AX386" s="12" t="s">
        <v>72</v>
      </c>
      <c r="AY386" s="146" t="s">
        <v>139</v>
      </c>
    </row>
    <row r="387" spans="2:51" s="12" customFormat="1" ht="12">
      <c r="B387" s="144"/>
      <c r="D387" s="145" t="s">
        <v>151</v>
      </c>
      <c r="E387" s="146" t="s">
        <v>19</v>
      </c>
      <c r="F387" s="147" t="s">
        <v>473</v>
      </c>
      <c r="H387" s="148">
        <v>39.917000000000002</v>
      </c>
      <c r="I387" s="149"/>
      <c r="L387" s="144"/>
      <c r="M387" s="150"/>
      <c r="T387" s="151"/>
      <c r="AT387" s="146" t="s">
        <v>151</v>
      </c>
      <c r="AU387" s="146" t="s">
        <v>82</v>
      </c>
      <c r="AV387" s="12" t="s">
        <v>82</v>
      </c>
      <c r="AW387" s="12" t="s">
        <v>33</v>
      </c>
      <c r="AX387" s="12" t="s">
        <v>72</v>
      </c>
      <c r="AY387" s="146" t="s">
        <v>139</v>
      </c>
    </row>
    <row r="388" spans="2:51" s="12" customFormat="1" ht="24">
      <c r="B388" s="144"/>
      <c r="D388" s="145" t="s">
        <v>151</v>
      </c>
      <c r="E388" s="146" t="s">
        <v>19</v>
      </c>
      <c r="F388" s="147" t="s">
        <v>474</v>
      </c>
      <c r="H388" s="148">
        <v>-6.6989999999999998</v>
      </c>
      <c r="I388" s="149"/>
      <c r="L388" s="144"/>
      <c r="M388" s="150"/>
      <c r="T388" s="151"/>
      <c r="AT388" s="146" t="s">
        <v>151</v>
      </c>
      <c r="AU388" s="146" t="s">
        <v>82</v>
      </c>
      <c r="AV388" s="12" t="s">
        <v>82</v>
      </c>
      <c r="AW388" s="12" t="s">
        <v>33</v>
      </c>
      <c r="AX388" s="12" t="s">
        <v>72</v>
      </c>
      <c r="AY388" s="146" t="s">
        <v>139</v>
      </c>
    </row>
    <row r="389" spans="2:51" s="12" customFormat="1" ht="12">
      <c r="B389" s="144"/>
      <c r="D389" s="145" t="s">
        <v>151</v>
      </c>
      <c r="E389" s="146" t="s">
        <v>19</v>
      </c>
      <c r="F389" s="147" t="s">
        <v>475</v>
      </c>
      <c r="H389" s="148">
        <v>39.590000000000003</v>
      </c>
      <c r="I389" s="149"/>
      <c r="L389" s="144"/>
      <c r="M389" s="150"/>
      <c r="T389" s="151"/>
      <c r="AT389" s="146" t="s">
        <v>151</v>
      </c>
      <c r="AU389" s="146" t="s">
        <v>82</v>
      </c>
      <c r="AV389" s="12" t="s">
        <v>82</v>
      </c>
      <c r="AW389" s="12" t="s">
        <v>33</v>
      </c>
      <c r="AX389" s="12" t="s">
        <v>72</v>
      </c>
      <c r="AY389" s="146" t="s">
        <v>139</v>
      </c>
    </row>
    <row r="390" spans="2:51" s="12" customFormat="1" ht="24">
      <c r="B390" s="144"/>
      <c r="D390" s="145" t="s">
        <v>151</v>
      </c>
      <c r="E390" s="146" t="s">
        <v>19</v>
      </c>
      <c r="F390" s="147" t="s">
        <v>476</v>
      </c>
      <c r="H390" s="148">
        <v>-6.069</v>
      </c>
      <c r="I390" s="149"/>
      <c r="L390" s="144"/>
      <c r="M390" s="150"/>
      <c r="T390" s="151"/>
      <c r="AT390" s="146" t="s">
        <v>151</v>
      </c>
      <c r="AU390" s="146" t="s">
        <v>82</v>
      </c>
      <c r="AV390" s="12" t="s">
        <v>82</v>
      </c>
      <c r="AW390" s="12" t="s">
        <v>33</v>
      </c>
      <c r="AX390" s="12" t="s">
        <v>72</v>
      </c>
      <c r="AY390" s="146" t="s">
        <v>139</v>
      </c>
    </row>
    <row r="391" spans="2:51" s="12" customFormat="1" ht="36">
      <c r="B391" s="144"/>
      <c r="D391" s="145" t="s">
        <v>151</v>
      </c>
      <c r="E391" s="146" t="s">
        <v>19</v>
      </c>
      <c r="F391" s="147" t="s">
        <v>477</v>
      </c>
      <c r="H391" s="148">
        <v>73.578999999999994</v>
      </c>
      <c r="I391" s="149"/>
      <c r="L391" s="144"/>
      <c r="M391" s="150"/>
      <c r="T391" s="151"/>
      <c r="AT391" s="146" t="s">
        <v>151</v>
      </c>
      <c r="AU391" s="146" t="s">
        <v>82</v>
      </c>
      <c r="AV391" s="12" t="s">
        <v>82</v>
      </c>
      <c r="AW391" s="12" t="s">
        <v>33</v>
      </c>
      <c r="AX391" s="12" t="s">
        <v>72</v>
      </c>
      <c r="AY391" s="146" t="s">
        <v>139</v>
      </c>
    </row>
    <row r="392" spans="2:51" s="12" customFormat="1" ht="12">
      <c r="B392" s="144"/>
      <c r="D392" s="145" t="s">
        <v>151</v>
      </c>
      <c r="E392" s="146" t="s">
        <v>19</v>
      </c>
      <c r="F392" s="147" t="s">
        <v>478</v>
      </c>
      <c r="H392" s="148">
        <v>-3.75</v>
      </c>
      <c r="I392" s="149"/>
      <c r="L392" s="144"/>
      <c r="M392" s="150"/>
      <c r="T392" s="151"/>
      <c r="AT392" s="146" t="s">
        <v>151</v>
      </c>
      <c r="AU392" s="146" t="s">
        <v>82</v>
      </c>
      <c r="AV392" s="12" t="s">
        <v>82</v>
      </c>
      <c r="AW392" s="12" t="s">
        <v>33</v>
      </c>
      <c r="AX392" s="12" t="s">
        <v>72</v>
      </c>
      <c r="AY392" s="146" t="s">
        <v>139</v>
      </c>
    </row>
    <row r="393" spans="2:51" s="12" customFormat="1" ht="36">
      <c r="B393" s="144"/>
      <c r="D393" s="145" t="s">
        <v>151</v>
      </c>
      <c r="E393" s="146" t="s">
        <v>19</v>
      </c>
      <c r="F393" s="147" t="s">
        <v>479</v>
      </c>
      <c r="H393" s="148">
        <v>-9.0779999999999994</v>
      </c>
      <c r="I393" s="149"/>
      <c r="L393" s="144"/>
      <c r="M393" s="150"/>
      <c r="T393" s="151"/>
      <c r="AT393" s="146" t="s">
        <v>151</v>
      </c>
      <c r="AU393" s="146" t="s">
        <v>82</v>
      </c>
      <c r="AV393" s="12" t="s">
        <v>82</v>
      </c>
      <c r="AW393" s="12" t="s">
        <v>33</v>
      </c>
      <c r="AX393" s="12" t="s">
        <v>72</v>
      </c>
      <c r="AY393" s="146" t="s">
        <v>139</v>
      </c>
    </row>
    <row r="394" spans="2:51" s="12" customFormat="1" ht="36">
      <c r="B394" s="144"/>
      <c r="D394" s="145" t="s">
        <v>151</v>
      </c>
      <c r="E394" s="146" t="s">
        <v>19</v>
      </c>
      <c r="F394" s="147" t="s">
        <v>480</v>
      </c>
      <c r="H394" s="148">
        <v>29.774999999999999</v>
      </c>
      <c r="I394" s="149"/>
      <c r="L394" s="144"/>
      <c r="M394" s="150"/>
      <c r="T394" s="151"/>
      <c r="AT394" s="146" t="s">
        <v>151</v>
      </c>
      <c r="AU394" s="146" t="s">
        <v>82</v>
      </c>
      <c r="AV394" s="12" t="s">
        <v>82</v>
      </c>
      <c r="AW394" s="12" t="s">
        <v>33</v>
      </c>
      <c r="AX394" s="12" t="s">
        <v>72</v>
      </c>
      <c r="AY394" s="146" t="s">
        <v>139</v>
      </c>
    </row>
    <row r="395" spans="2:51" s="12" customFormat="1" ht="12">
      <c r="B395" s="144"/>
      <c r="D395" s="145" t="s">
        <v>151</v>
      </c>
      <c r="E395" s="146" t="s">
        <v>19</v>
      </c>
      <c r="F395" s="147" t="s">
        <v>481</v>
      </c>
      <c r="H395" s="148">
        <v>-4.9139999999999997</v>
      </c>
      <c r="I395" s="149"/>
      <c r="L395" s="144"/>
      <c r="M395" s="150"/>
      <c r="T395" s="151"/>
      <c r="AT395" s="146" t="s">
        <v>151</v>
      </c>
      <c r="AU395" s="146" t="s">
        <v>82</v>
      </c>
      <c r="AV395" s="12" t="s">
        <v>82</v>
      </c>
      <c r="AW395" s="12" t="s">
        <v>33</v>
      </c>
      <c r="AX395" s="12" t="s">
        <v>72</v>
      </c>
      <c r="AY395" s="146" t="s">
        <v>139</v>
      </c>
    </row>
    <row r="396" spans="2:51" s="12" customFormat="1" ht="24">
      <c r="B396" s="144"/>
      <c r="D396" s="145" t="s">
        <v>151</v>
      </c>
      <c r="E396" s="146" t="s">
        <v>19</v>
      </c>
      <c r="F396" s="147" t="s">
        <v>482</v>
      </c>
      <c r="H396" s="148">
        <v>-2.4540000000000002</v>
      </c>
      <c r="I396" s="149"/>
      <c r="L396" s="144"/>
      <c r="M396" s="150"/>
      <c r="T396" s="151"/>
      <c r="AT396" s="146" t="s">
        <v>151</v>
      </c>
      <c r="AU396" s="146" t="s">
        <v>82</v>
      </c>
      <c r="AV396" s="12" t="s">
        <v>82</v>
      </c>
      <c r="AW396" s="12" t="s">
        <v>33</v>
      </c>
      <c r="AX396" s="12" t="s">
        <v>72</v>
      </c>
      <c r="AY396" s="146" t="s">
        <v>139</v>
      </c>
    </row>
    <row r="397" spans="2:51" s="12" customFormat="1" ht="24">
      <c r="B397" s="144"/>
      <c r="D397" s="145" t="s">
        <v>151</v>
      </c>
      <c r="E397" s="146" t="s">
        <v>19</v>
      </c>
      <c r="F397" s="147" t="s">
        <v>483</v>
      </c>
      <c r="H397" s="148">
        <v>134.97</v>
      </c>
      <c r="I397" s="149"/>
      <c r="L397" s="144"/>
      <c r="M397" s="150"/>
      <c r="T397" s="151"/>
      <c r="AT397" s="146" t="s">
        <v>151</v>
      </c>
      <c r="AU397" s="146" t="s">
        <v>82</v>
      </c>
      <c r="AV397" s="12" t="s">
        <v>82</v>
      </c>
      <c r="AW397" s="12" t="s">
        <v>33</v>
      </c>
      <c r="AX397" s="12" t="s">
        <v>72</v>
      </c>
      <c r="AY397" s="146" t="s">
        <v>139</v>
      </c>
    </row>
    <row r="398" spans="2:51" s="12" customFormat="1" ht="36">
      <c r="B398" s="144"/>
      <c r="D398" s="145" t="s">
        <v>151</v>
      </c>
      <c r="E398" s="146" t="s">
        <v>19</v>
      </c>
      <c r="F398" s="147" t="s">
        <v>484</v>
      </c>
      <c r="H398" s="148">
        <v>-8.25</v>
      </c>
      <c r="I398" s="149"/>
      <c r="L398" s="144"/>
      <c r="M398" s="150"/>
      <c r="T398" s="151"/>
      <c r="AT398" s="146" t="s">
        <v>151</v>
      </c>
      <c r="AU398" s="146" t="s">
        <v>82</v>
      </c>
      <c r="AV398" s="12" t="s">
        <v>82</v>
      </c>
      <c r="AW398" s="12" t="s">
        <v>33</v>
      </c>
      <c r="AX398" s="12" t="s">
        <v>72</v>
      </c>
      <c r="AY398" s="146" t="s">
        <v>139</v>
      </c>
    </row>
    <row r="399" spans="2:51" s="12" customFormat="1" ht="12">
      <c r="B399" s="144"/>
      <c r="D399" s="145" t="s">
        <v>151</v>
      </c>
      <c r="E399" s="146" t="s">
        <v>19</v>
      </c>
      <c r="F399" s="147" t="s">
        <v>485</v>
      </c>
      <c r="H399" s="148">
        <v>73.813999999999993</v>
      </c>
      <c r="I399" s="149"/>
      <c r="L399" s="144"/>
      <c r="M399" s="150"/>
      <c r="T399" s="151"/>
      <c r="AT399" s="146" t="s">
        <v>151</v>
      </c>
      <c r="AU399" s="146" t="s">
        <v>82</v>
      </c>
      <c r="AV399" s="12" t="s">
        <v>82</v>
      </c>
      <c r="AW399" s="12" t="s">
        <v>33</v>
      </c>
      <c r="AX399" s="12" t="s">
        <v>72</v>
      </c>
      <c r="AY399" s="146" t="s">
        <v>139</v>
      </c>
    </row>
    <row r="400" spans="2:51" s="12" customFormat="1" ht="12">
      <c r="B400" s="144"/>
      <c r="D400" s="145" t="s">
        <v>151</v>
      </c>
      <c r="E400" s="146" t="s">
        <v>19</v>
      </c>
      <c r="F400" s="147" t="s">
        <v>486</v>
      </c>
      <c r="H400" s="148">
        <v>-2.1120000000000001</v>
      </c>
      <c r="I400" s="149"/>
      <c r="L400" s="144"/>
      <c r="M400" s="150"/>
      <c r="T400" s="151"/>
      <c r="AT400" s="146" t="s">
        <v>151</v>
      </c>
      <c r="AU400" s="146" t="s">
        <v>82</v>
      </c>
      <c r="AV400" s="12" t="s">
        <v>82</v>
      </c>
      <c r="AW400" s="12" t="s">
        <v>33</v>
      </c>
      <c r="AX400" s="12" t="s">
        <v>72</v>
      </c>
      <c r="AY400" s="146" t="s">
        <v>139</v>
      </c>
    </row>
    <row r="401" spans="2:51" s="12" customFormat="1" ht="12">
      <c r="B401" s="144"/>
      <c r="D401" s="145" t="s">
        <v>151</v>
      </c>
      <c r="E401" s="146" t="s">
        <v>19</v>
      </c>
      <c r="F401" s="147" t="s">
        <v>487</v>
      </c>
      <c r="H401" s="148">
        <v>25.41</v>
      </c>
      <c r="I401" s="149"/>
      <c r="L401" s="144"/>
      <c r="M401" s="150"/>
      <c r="T401" s="151"/>
      <c r="AT401" s="146" t="s">
        <v>151</v>
      </c>
      <c r="AU401" s="146" t="s">
        <v>82</v>
      </c>
      <c r="AV401" s="12" t="s">
        <v>82</v>
      </c>
      <c r="AW401" s="12" t="s">
        <v>33</v>
      </c>
      <c r="AX401" s="12" t="s">
        <v>72</v>
      </c>
      <c r="AY401" s="146" t="s">
        <v>139</v>
      </c>
    </row>
    <row r="402" spans="2:51" s="12" customFormat="1" ht="24">
      <c r="B402" s="144"/>
      <c r="D402" s="145" t="s">
        <v>151</v>
      </c>
      <c r="E402" s="146" t="s">
        <v>19</v>
      </c>
      <c r="F402" s="147" t="s">
        <v>488</v>
      </c>
      <c r="H402" s="148">
        <v>-2.1840000000000002</v>
      </c>
      <c r="I402" s="149"/>
      <c r="L402" s="144"/>
      <c r="M402" s="150"/>
      <c r="T402" s="151"/>
      <c r="AT402" s="146" t="s">
        <v>151</v>
      </c>
      <c r="AU402" s="146" t="s">
        <v>82</v>
      </c>
      <c r="AV402" s="12" t="s">
        <v>82</v>
      </c>
      <c r="AW402" s="12" t="s">
        <v>33</v>
      </c>
      <c r="AX402" s="12" t="s">
        <v>72</v>
      </c>
      <c r="AY402" s="146" t="s">
        <v>139</v>
      </c>
    </row>
    <row r="403" spans="2:51" s="12" customFormat="1" ht="12">
      <c r="B403" s="144"/>
      <c r="D403" s="145" t="s">
        <v>151</v>
      </c>
      <c r="E403" s="146" t="s">
        <v>19</v>
      </c>
      <c r="F403" s="147" t="s">
        <v>489</v>
      </c>
      <c r="H403" s="148">
        <v>43.341999999999999</v>
      </c>
      <c r="I403" s="149"/>
      <c r="L403" s="144"/>
      <c r="M403" s="150"/>
      <c r="T403" s="151"/>
      <c r="AT403" s="146" t="s">
        <v>151</v>
      </c>
      <c r="AU403" s="146" t="s">
        <v>82</v>
      </c>
      <c r="AV403" s="12" t="s">
        <v>82</v>
      </c>
      <c r="AW403" s="12" t="s">
        <v>33</v>
      </c>
      <c r="AX403" s="12" t="s">
        <v>72</v>
      </c>
      <c r="AY403" s="146" t="s">
        <v>139</v>
      </c>
    </row>
    <row r="404" spans="2:51" s="12" customFormat="1" ht="12">
      <c r="B404" s="144"/>
      <c r="D404" s="145" t="s">
        <v>151</v>
      </c>
      <c r="E404" s="146" t="s">
        <v>19</v>
      </c>
      <c r="F404" s="147" t="s">
        <v>490</v>
      </c>
      <c r="H404" s="148">
        <v>-1.875</v>
      </c>
      <c r="I404" s="149"/>
      <c r="L404" s="144"/>
      <c r="M404" s="150"/>
      <c r="T404" s="151"/>
      <c r="AT404" s="146" t="s">
        <v>151</v>
      </c>
      <c r="AU404" s="146" t="s">
        <v>82</v>
      </c>
      <c r="AV404" s="12" t="s">
        <v>82</v>
      </c>
      <c r="AW404" s="12" t="s">
        <v>33</v>
      </c>
      <c r="AX404" s="12" t="s">
        <v>72</v>
      </c>
      <c r="AY404" s="146" t="s">
        <v>139</v>
      </c>
    </row>
    <row r="405" spans="2:51" s="12" customFormat="1" ht="24">
      <c r="B405" s="144"/>
      <c r="D405" s="145" t="s">
        <v>151</v>
      </c>
      <c r="E405" s="146" t="s">
        <v>19</v>
      </c>
      <c r="F405" s="147" t="s">
        <v>491</v>
      </c>
      <c r="H405" s="148">
        <v>-4.2839999999999998</v>
      </c>
      <c r="I405" s="149"/>
      <c r="L405" s="144"/>
      <c r="M405" s="150"/>
      <c r="T405" s="151"/>
      <c r="AT405" s="146" t="s">
        <v>151</v>
      </c>
      <c r="AU405" s="146" t="s">
        <v>82</v>
      </c>
      <c r="AV405" s="12" t="s">
        <v>82</v>
      </c>
      <c r="AW405" s="12" t="s">
        <v>33</v>
      </c>
      <c r="AX405" s="12" t="s">
        <v>72</v>
      </c>
      <c r="AY405" s="146" t="s">
        <v>139</v>
      </c>
    </row>
    <row r="406" spans="2:51" s="12" customFormat="1" ht="12">
      <c r="B406" s="144"/>
      <c r="D406" s="145" t="s">
        <v>151</v>
      </c>
      <c r="E406" s="146" t="s">
        <v>19</v>
      </c>
      <c r="F406" s="147" t="s">
        <v>492</v>
      </c>
      <c r="H406" s="148">
        <v>64.471000000000004</v>
      </c>
      <c r="I406" s="149"/>
      <c r="L406" s="144"/>
      <c r="M406" s="150"/>
      <c r="T406" s="151"/>
      <c r="AT406" s="146" t="s">
        <v>151</v>
      </c>
      <c r="AU406" s="146" t="s">
        <v>82</v>
      </c>
      <c r="AV406" s="12" t="s">
        <v>82</v>
      </c>
      <c r="AW406" s="12" t="s">
        <v>33</v>
      </c>
      <c r="AX406" s="12" t="s">
        <v>72</v>
      </c>
      <c r="AY406" s="146" t="s">
        <v>139</v>
      </c>
    </row>
    <row r="407" spans="2:51" s="12" customFormat="1" ht="12">
      <c r="B407" s="144"/>
      <c r="D407" s="145" t="s">
        <v>151</v>
      </c>
      <c r="E407" s="146" t="s">
        <v>19</v>
      </c>
      <c r="F407" s="147" t="s">
        <v>493</v>
      </c>
      <c r="H407" s="148">
        <v>-2.25</v>
      </c>
      <c r="I407" s="149"/>
      <c r="L407" s="144"/>
      <c r="M407" s="150"/>
      <c r="T407" s="151"/>
      <c r="AT407" s="146" t="s">
        <v>151</v>
      </c>
      <c r="AU407" s="146" t="s">
        <v>82</v>
      </c>
      <c r="AV407" s="12" t="s">
        <v>82</v>
      </c>
      <c r="AW407" s="12" t="s">
        <v>33</v>
      </c>
      <c r="AX407" s="12" t="s">
        <v>72</v>
      </c>
      <c r="AY407" s="146" t="s">
        <v>139</v>
      </c>
    </row>
    <row r="408" spans="2:51" s="12" customFormat="1" ht="24">
      <c r="B408" s="144"/>
      <c r="D408" s="145" t="s">
        <v>151</v>
      </c>
      <c r="E408" s="146" t="s">
        <v>19</v>
      </c>
      <c r="F408" s="147" t="s">
        <v>494</v>
      </c>
      <c r="H408" s="148">
        <v>-2.1</v>
      </c>
      <c r="I408" s="149"/>
      <c r="L408" s="144"/>
      <c r="M408" s="150"/>
      <c r="T408" s="151"/>
      <c r="AT408" s="146" t="s">
        <v>151</v>
      </c>
      <c r="AU408" s="146" t="s">
        <v>82</v>
      </c>
      <c r="AV408" s="12" t="s">
        <v>82</v>
      </c>
      <c r="AW408" s="12" t="s">
        <v>33</v>
      </c>
      <c r="AX408" s="12" t="s">
        <v>72</v>
      </c>
      <c r="AY408" s="146" t="s">
        <v>139</v>
      </c>
    </row>
    <row r="409" spans="2:51" s="12" customFormat="1" ht="12">
      <c r="B409" s="144"/>
      <c r="D409" s="145" t="s">
        <v>151</v>
      </c>
      <c r="E409" s="146" t="s">
        <v>19</v>
      </c>
      <c r="F409" s="147" t="s">
        <v>495</v>
      </c>
      <c r="H409" s="148">
        <v>89.227000000000004</v>
      </c>
      <c r="I409" s="149"/>
      <c r="L409" s="144"/>
      <c r="M409" s="150"/>
      <c r="T409" s="151"/>
      <c r="AT409" s="146" t="s">
        <v>151</v>
      </c>
      <c r="AU409" s="146" t="s">
        <v>82</v>
      </c>
      <c r="AV409" s="12" t="s">
        <v>82</v>
      </c>
      <c r="AW409" s="12" t="s">
        <v>33</v>
      </c>
      <c r="AX409" s="12" t="s">
        <v>72</v>
      </c>
      <c r="AY409" s="146" t="s">
        <v>139</v>
      </c>
    </row>
    <row r="410" spans="2:51" s="15" customFormat="1" ht="12">
      <c r="B410" s="165"/>
      <c r="D410" s="145" t="s">
        <v>151</v>
      </c>
      <c r="E410" s="166" t="s">
        <v>19</v>
      </c>
      <c r="F410" s="167" t="s">
        <v>496</v>
      </c>
      <c r="H410" s="168">
        <v>651.86599999999999</v>
      </c>
      <c r="I410" s="169"/>
      <c r="L410" s="165"/>
      <c r="M410" s="170"/>
      <c r="T410" s="171"/>
      <c r="AT410" s="166" t="s">
        <v>151</v>
      </c>
      <c r="AU410" s="166" t="s">
        <v>82</v>
      </c>
      <c r="AV410" s="15" t="s">
        <v>176</v>
      </c>
      <c r="AW410" s="15" t="s">
        <v>33</v>
      </c>
      <c r="AX410" s="15" t="s">
        <v>72</v>
      </c>
      <c r="AY410" s="166" t="s">
        <v>139</v>
      </c>
    </row>
    <row r="411" spans="2:51" s="12" customFormat="1" ht="12">
      <c r="B411" s="144"/>
      <c r="D411" s="145" t="s">
        <v>151</v>
      </c>
      <c r="E411" s="146" t="s">
        <v>19</v>
      </c>
      <c r="F411" s="147" t="s">
        <v>497</v>
      </c>
      <c r="H411" s="148">
        <v>2.66</v>
      </c>
      <c r="I411" s="149"/>
      <c r="L411" s="144"/>
      <c r="M411" s="150"/>
      <c r="T411" s="151"/>
      <c r="AT411" s="146" t="s">
        <v>151</v>
      </c>
      <c r="AU411" s="146" t="s">
        <v>82</v>
      </c>
      <c r="AV411" s="12" t="s">
        <v>82</v>
      </c>
      <c r="AW411" s="12" t="s">
        <v>33</v>
      </c>
      <c r="AX411" s="12" t="s">
        <v>72</v>
      </c>
      <c r="AY411" s="146" t="s">
        <v>139</v>
      </c>
    </row>
    <row r="412" spans="2:51" s="12" customFormat="1" ht="12">
      <c r="B412" s="144"/>
      <c r="D412" s="145" t="s">
        <v>151</v>
      </c>
      <c r="E412" s="146" t="s">
        <v>19</v>
      </c>
      <c r="F412" s="147" t="s">
        <v>498</v>
      </c>
      <c r="H412" s="148">
        <v>0</v>
      </c>
      <c r="I412" s="149"/>
      <c r="L412" s="144"/>
      <c r="M412" s="150"/>
      <c r="T412" s="151"/>
      <c r="AT412" s="146" t="s">
        <v>151</v>
      </c>
      <c r="AU412" s="146" t="s">
        <v>82</v>
      </c>
      <c r="AV412" s="12" t="s">
        <v>82</v>
      </c>
      <c r="AW412" s="12" t="s">
        <v>33</v>
      </c>
      <c r="AX412" s="12" t="s">
        <v>72</v>
      </c>
      <c r="AY412" s="146" t="s">
        <v>139</v>
      </c>
    </row>
    <row r="413" spans="2:51" s="12" customFormat="1" ht="12">
      <c r="B413" s="144"/>
      <c r="D413" s="145" t="s">
        <v>151</v>
      </c>
      <c r="E413" s="146" t="s">
        <v>19</v>
      </c>
      <c r="F413" s="147" t="s">
        <v>499</v>
      </c>
      <c r="H413" s="148">
        <v>2.226</v>
      </c>
      <c r="I413" s="149"/>
      <c r="L413" s="144"/>
      <c r="M413" s="150"/>
      <c r="T413" s="151"/>
      <c r="AT413" s="146" t="s">
        <v>151</v>
      </c>
      <c r="AU413" s="146" t="s">
        <v>82</v>
      </c>
      <c r="AV413" s="12" t="s">
        <v>82</v>
      </c>
      <c r="AW413" s="12" t="s">
        <v>33</v>
      </c>
      <c r="AX413" s="12" t="s">
        <v>72</v>
      </c>
      <c r="AY413" s="146" t="s">
        <v>139</v>
      </c>
    </row>
    <row r="414" spans="2:51" s="12" customFormat="1" ht="12">
      <c r="B414" s="144"/>
      <c r="D414" s="145" t="s">
        <v>151</v>
      </c>
      <c r="E414" s="146" t="s">
        <v>19</v>
      </c>
      <c r="F414" s="147" t="s">
        <v>500</v>
      </c>
      <c r="H414" s="148">
        <v>0</v>
      </c>
      <c r="I414" s="149"/>
      <c r="L414" s="144"/>
      <c r="M414" s="150"/>
      <c r="T414" s="151"/>
      <c r="AT414" s="146" t="s">
        <v>151</v>
      </c>
      <c r="AU414" s="146" t="s">
        <v>82</v>
      </c>
      <c r="AV414" s="12" t="s">
        <v>82</v>
      </c>
      <c r="AW414" s="12" t="s">
        <v>33</v>
      </c>
      <c r="AX414" s="12" t="s">
        <v>72</v>
      </c>
      <c r="AY414" s="146" t="s">
        <v>139</v>
      </c>
    </row>
    <row r="415" spans="2:51" s="12" customFormat="1" ht="12">
      <c r="B415" s="144"/>
      <c r="D415" s="145" t="s">
        <v>151</v>
      </c>
      <c r="E415" s="146" t="s">
        <v>19</v>
      </c>
      <c r="F415" s="147" t="s">
        <v>501</v>
      </c>
      <c r="H415" s="148">
        <v>1.706</v>
      </c>
      <c r="I415" s="149"/>
      <c r="L415" s="144"/>
      <c r="M415" s="150"/>
      <c r="T415" s="151"/>
      <c r="AT415" s="146" t="s">
        <v>151</v>
      </c>
      <c r="AU415" s="146" t="s">
        <v>82</v>
      </c>
      <c r="AV415" s="12" t="s">
        <v>82</v>
      </c>
      <c r="AW415" s="12" t="s">
        <v>33</v>
      </c>
      <c r="AX415" s="12" t="s">
        <v>72</v>
      </c>
      <c r="AY415" s="146" t="s">
        <v>139</v>
      </c>
    </row>
    <row r="416" spans="2:51" s="12" customFormat="1" ht="36">
      <c r="B416" s="144"/>
      <c r="D416" s="145" t="s">
        <v>151</v>
      </c>
      <c r="E416" s="146" t="s">
        <v>19</v>
      </c>
      <c r="F416" s="147" t="s">
        <v>502</v>
      </c>
      <c r="H416" s="148">
        <v>2.6859999999999999</v>
      </c>
      <c r="I416" s="149"/>
      <c r="L416" s="144"/>
      <c r="M416" s="150"/>
      <c r="T416" s="151"/>
      <c r="AT416" s="146" t="s">
        <v>151</v>
      </c>
      <c r="AU416" s="146" t="s">
        <v>82</v>
      </c>
      <c r="AV416" s="12" t="s">
        <v>82</v>
      </c>
      <c r="AW416" s="12" t="s">
        <v>33</v>
      </c>
      <c r="AX416" s="12" t="s">
        <v>72</v>
      </c>
      <c r="AY416" s="146" t="s">
        <v>139</v>
      </c>
    </row>
    <row r="417" spans="2:65" s="12" customFormat="1" ht="12">
      <c r="B417" s="144"/>
      <c r="D417" s="145" t="s">
        <v>151</v>
      </c>
      <c r="E417" s="146" t="s">
        <v>19</v>
      </c>
      <c r="F417" s="147" t="s">
        <v>503</v>
      </c>
      <c r="H417" s="148">
        <v>2.262</v>
      </c>
      <c r="I417" s="149"/>
      <c r="L417" s="144"/>
      <c r="M417" s="150"/>
      <c r="T417" s="151"/>
      <c r="AT417" s="146" t="s">
        <v>151</v>
      </c>
      <c r="AU417" s="146" t="s">
        <v>82</v>
      </c>
      <c r="AV417" s="12" t="s">
        <v>82</v>
      </c>
      <c r="AW417" s="12" t="s">
        <v>33</v>
      </c>
      <c r="AX417" s="12" t="s">
        <v>72</v>
      </c>
      <c r="AY417" s="146" t="s">
        <v>139</v>
      </c>
    </row>
    <row r="418" spans="2:65" s="12" customFormat="1" ht="36">
      <c r="B418" s="144"/>
      <c r="D418" s="145" t="s">
        <v>151</v>
      </c>
      <c r="E418" s="146" t="s">
        <v>19</v>
      </c>
      <c r="F418" s="147" t="s">
        <v>504</v>
      </c>
      <c r="H418" s="148">
        <v>17.614999999999998</v>
      </c>
      <c r="I418" s="149"/>
      <c r="L418" s="144"/>
      <c r="M418" s="150"/>
      <c r="T418" s="151"/>
      <c r="AT418" s="146" t="s">
        <v>151</v>
      </c>
      <c r="AU418" s="146" t="s">
        <v>82</v>
      </c>
      <c r="AV418" s="12" t="s">
        <v>82</v>
      </c>
      <c r="AW418" s="12" t="s">
        <v>33</v>
      </c>
      <c r="AX418" s="12" t="s">
        <v>72</v>
      </c>
      <c r="AY418" s="146" t="s">
        <v>139</v>
      </c>
    </row>
    <row r="419" spans="2:65" s="12" customFormat="1" ht="12">
      <c r="B419" s="144"/>
      <c r="D419" s="145" t="s">
        <v>151</v>
      </c>
      <c r="E419" s="146" t="s">
        <v>19</v>
      </c>
      <c r="F419" s="147" t="s">
        <v>505</v>
      </c>
      <c r="H419" s="148">
        <v>2.83</v>
      </c>
      <c r="I419" s="149"/>
      <c r="L419" s="144"/>
      <c r="M419" s="150"/>
      <c r="T419" s="151"/>
      <c r="AT419" s="146" t="s">
        <v>151</v>
      </c>
      <c r="AU419" s="146" t="s">
        <v>82</v>
      </c>
      <c r="AV419" s="12" t="s">
        <v>82</v>
      </c>
      <c r="AW419" s="12" t="s">
        <v>33</v>
      </c>
      <c r="AX419" s="12" t="s">
        <v>72</v>
      </c>
      <c r="AY419" s="146" t="s">
        <v>139</v>
      </c>
    </row>
    <row r="420" spans="2:65" s="12" customFormat="1" ht="12">
      <c r="B420" s="144"/>
      <c r="D420" s="145" t="s">
        <v>151</v>
      </c>
      <c r="E420" s="146" t="s">
        <v>19</v>
      </c>
      <c r="F420" s="147" t="s">
        <v>506</v>
      </c>
      <c r="H420" s="148">
        <v>0</v>
      </c>
      <c r="I420" s="149"/>
      <c r="L420" s="144"/>
      <c r="M420" s="150"/>
      <c r="T420" s="151"/>
      <c r="AT420" s="146" t="s">
        <v>151</v>
      </c>
      <c r="AU420" s="146" t="s">
        <v>82</v>
      </c>
      <c r="AV420" s="12" t="s">
        <v>82</v>
      </c>
      <c r="AW420" s="12" t="s">
        <v>33</v>
      </c>
      <c r="AX420" s="12" t="s">
        <v>72</v>
      </c>
      <c r="AY420" s="146" t="s">
        <v>139</v>
      </c>
    </row>
    <row r="421" spans="2:65" s="12" customFormat="1" ht="12">
      <c r="B421" s="144"/>
      <c r="D421" s="145" t="s">
        <v>151</v>
      </c>
      <c r="E421" s="146" t="s">
        <v>19</v>
      </c>
      <c r="F421" s="147" t="s">
        <v>507</v>
      </c>
      <c r="H421" s="148">
        <v>1.155</v>
      </c>
      <c r="I421" s="149"/>
      <c r="L421" s="144"/>
      <c r="M421" s="150"/>
      <c r="T421" s="151"/>
      <c r="AT421" s="146" t="s">
        <v>151</v>
      </c>
      <c r="AU421" s="146" t="s">
        <v>82</v>
      </c>
      <c r="AV421" s="12" t="s">
        <v>82</v>
      </c>
      <c r="AW421" s="12" t="s">
        <v>33</v>
      </c>
      <c r="AX421" s="12" t="s">
        <v>72</v>
      </c>
      <c r="AY421" s="146" t="s">
        <v>139</v>
      </c>
    </row>
    <row r="422" spans="2:65" s="12" customFormat="1" ht="12">
      <c r="B422" s="144"/>
      <c r="D422" s="145" t="s">
        <v>151</v>
      </c>
      <c r="E422" s="146" t="s">
        <v>19</v>
      </c>
      <c r="F422" s="147" t="s">
        <v>508</v>
      </c>
      <c r="H422" s="148">
        <v>1.1200000000000001</v>
      </c>
      <c r="I422" s="149"/>
      <c r="L422" s="144"/>
      <c r="M422" s="150"/>
      <c r="T422" s="151"/>
      <c r="AT422" s="146" t="s">
        <v>151</v>
      </c>
      <c r="AU422" s="146" t="s">
        <v>82</v>
      </c>
      <c r="AV422" s="12" t="s">
        <v>82</v>
      </c>
      <c r="AW422" s="12" t="s">
        <v>33</v>
      </c>
      <c r="AX422" s="12" t="s">
        <v>72</v>
      </c>
      <c r="AY422" s="146" t="s">
        <v>139</v>
      </c>
    </row>
    <row r="423" spans="2:65" s="12" customFormat="1" ht="12">
      <c r="B423" s="144"/>
      <c r="D423" s="145" t="s">
        <v>151</v>
      </c>
      <c r="E423" s="146" t="s">
        <v>19</v>
      </c>
      <c r="F423" s="147" t="s">
        <v>509</v>
      </c>
      <c r="H423" s="148">
        <v>3.36</v>
      </c>
      <c r="I423" s="149"/>
      <c r="L423" s="144"/>
      <c r="M423" s="150"/>
      <c r="T423" s="151"/>
      <c r="AT423" s="146" t="s">
        <v>151</v>
      </c>
      <c r="AU423" s="146" t="s">
        <v>82</v>
      </c>
      <c r="AV423" s="12" t="s">
        <v>82</v>
      </c>
      <c r="AW423" s="12" t="s">
        <v>33</v>
      </c>
      <c r="AX423" s="12" t="s">
        <v>72</v>
      </c>
      <c r="AY423" s="146" t="s">
        <v>139</v>
      </c>
    </row>
    <row r="424" spans="2:65" s="15" customFormat="1" ht="12">
      <c r="B424" s="165"/>
      <c r="D424" s="145" t="s">
        <v>151</v>
      </c>
      <c r="E424" s="166" t="s">
        <v>19</v>
      </c>
      <c r="F424" s="167" t="s">
        <v>510</v>
      </c>
      <c r="H424" s="168">
        <v>37.619999999999997</v>
      </c>
      <c r="I424" s="169"/>
      <c r="L424" s="165"/>
      <c r="M424" s="170"/>
      <c r="T424" s="171"/>
      <c r="AT424" s="166" t="s">
        <v>151</v>
      </c>
      <c r="AU424" s="166" t="s">
        <v>82</v>
      </c>
      <c r="AV424" s="15" t="s">
        <v>176</v>
      </c>
      <c r="AW424" s="15" t="s">
        <v>33</v>
      </c>
      <c r="AX424" s="15" t="s">
        <v>72</v>
      </c>
      <c r="AY424" s="166" t="s">
        <v>139</v>
      </c>
    </row>
    <row r="425" spans="2:65" s="13" customFormat="1" ht="12">
      <c r="B425" s="152"/>
      <c r="D425" s="145" t="s">
        <v>151</v>
      </c>
      <c r="E425" s="153" t="s">
        <v>19</v>
      </c>
      <c r="F425" s="154" t="s">
        <v>163</v>
      </c>
      <c r="H425" s="155">
        <v>1081.6359999999997</v>
      </c>
      <c r="I425" s="156"/>
      <c r="L425" s="152"/>
      <c r="M425" s="157"/>
      <c r="T425" s="158"/>
      <c r="AT425" s="153" t="s">
        <v>151</v>
      </c>
      <c r="AU425" s="153" t="s">
        <v>82</v>
      </c>
      <c r="AV425" s="13" t="s">
        <v>147</v>
      </c>
      <c r="AW425" s="13" t="s">
        <v>33</v>
      </c>
      <c r="AX425" s="13" t="s">
        <v>80</v>
      </c>
      <c r="AY425" s="153" t="s">
        <v>139</v>
      </c>
    </row>
    <row r="426" spans="2:65" s="1" customFormat="1" ht="44.25" customHeight="1">
      <c r="B426" s="32"/>
      <c r="C426" s="127" t="s">
        <v>511</v>
      </c>
      <c r="D426" s="127" t="s">
        <v>142</v>
      </c>
      <c r="E426" s="128" t="s">
        <v>512</v>
      </c>
      <c r="F426" s="129" t="s">
        <v>513</v>
      </c>
      <c r="G426" s="130" t="s">
        <v>211</v>
      </c>
      <c r="H426" s="131">
        <v>32.049999999999997</v>
      </c>
      <c r="I426" s="132"/>
      <c r="J426" s="133">
        <f>ROUND(I426*H426,2)</f>
        <v>0</v>
      </c>
      <c r="K426" s="129" t="s">
        <v>146</v>
      </c>
      <c r="L426" s="32"/>
      <c r="M426" s="134" t="s">
        <v>19</v>
      </c>
      <c r="N426" s="135" t="s">
        <v>43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286</v>
      </c>
      <c r="AT426" s="138" t="s">
        <v>142</v>
      </c>
      <c r="AU426" s="138" t="s">
        <v>82</v>
      </c>
      <c r="AY426" s="17" t="s">
        <v>139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80</v>
      </c>
      <c r="BK426" s="139">
        <f>ROUND(I426*H426,2)</f>
        <v>0</v>
      </c>
      <c r="BL426" s="17" t="s">
        <v>286</v>
      </c>
      <c r="BM426" s="138" t="s">
        <v>514</v>
      </c>
    </row>
    <row r="427" spans="2:65" s="1" customFormat="1" ht="11">
      <c r="B427" s="32"/>
      <c r="D427" s="140" t="s">
        <v>149</v>
      </c>
      <c r="F427" s="141" t="s">
        <v>515</v>
      </c>
      <c r="I427" s="142"/>
      <c r="L427" s="32"/>
      <c r="M427" s="143"/>
      <c r="T427" s="53"/>
      <c r="AT427" s="17" t="s">
        <v>149</v>
      </c>
      <c r="AU427" s="17" t="s">
        <v>82</v>
      </c>
    </row>
    <row r="428" spans="2:65" s="12" customFormat="1" ht="36">
      <c r="B428" s="144"/>
      <c r="D428" s="145" t="s">
        <v>151</v>
      </c>
      <c r="E428" s="146" t="s">
        <v>19</v>
      </c>
      <c r="F428" s="147" t="s">
        <v>516</v>
      </c>
      <c r="H428" s="148">
        <v>21.794</v>
      </c>
      <c r="I428" s="149"/>
      <c r="L428" s="144"/>
      <c r="M428" s="150"/>
      <c r="T428" s="151"/>
      <c r="AT428" s="146" t="s">
        <v>151</v>
      </c>
      <c r="AU428" s="146" t="s">
        <v>82</v>
      </c>
      <c r="AV428" s="12" t="s">
        <v>82</v>
      </c>
      <c r="AW428" s="12" t="s">
        <v>33</v>
      </c>
      <c r="AX428" s="12" t="s">
        <v>72</v>
      </c>
      <c r="AY428" s="146" t="s">
        <v>139</v>
      </c>
    </row>
    <row r="429" spans="2:65" s="12" customFormat="1" ht="36">
      <c r="B429" s="144"/>
      <c r="D429" s="145" t="s">
        <v>151</v>
      </c>
      <c r="E429" s="146" t="s">
        <v>19</v>
      </c>
      <c r="F429" s="147" t="s">
        <v>517</v>
      </c>
      <c r="H429" s="148">
        <v>10.256</v>
      </c>
      <c r="I429" s="149"/>
      <c r="L429" s="144"/>
      <c r="M429" s="150"/>
      <c r="T429" s="151"/>
      <c r="AT429" s="146" t="s">
        <v>151</v>
      </c>
      <c r="AU429" s="146" t="s">
        <v>82</v>
      </c>
      <c r="AV429" s="12" t="s">
        <v>82</v>
      </c>
      <c r="AW429" s="12" t="s">
        <v>33</v>
      </c>
      <c r="AX429" s="12" t="s">
        <v>72</v>
      </c>
      <c r="AY429" s="146" t="s">
        <v>139</v>
      </c>
    </row>
    <row r="430" spans="2:65" s="13" customFormat="1" ht="12">
      <c r="B430" s="152"/>
      <c r="D430" s="145" t="s">
        <v>151</v>
      </c>
      <c r="E430" s="153" t="s">
        <v>19</v>
      </c>
      <c r="F430" s="154" t="s">
        <v>163</v>
      </c>
      <c r="H430" s="155">
        <v>32.049999999999997</v>
      </c>
      <c r="I430" s="156"/>
      <c r="L430" s="152"/>
      <c r="M430" s="157"/>
      <c r="T430" s="158"/>
      <c r="AT430" s="153" t="s">
        <v>151</v>
      </c>
      <c r="AU430" s="153" t="s">
        <v>82</v>
      </c>
      <c r="AV430" s="13" t="s">
        <v>147</v>
      </c>
      <c r="AW430" s="13" t="s">
        <v>33</v>
      </c>
      <c r="AX430" s="13" t="s">
        <v>80</v>
      </c>
      <c r="AY430" s="153" t="s">
        <v>139</v>
      </c>
    </row>
    <row r="431" spans="2:65" s="1" customFormat="1" ht="16.5" customHeight="1">
      <c r="B431" s="32"/>
      <c r="C431" s="172" t="s">
        <v>518</v>
      </c>
      <c r="D431" s="172" t="s">
        <v>519</v>
      </c>
      <c r="E431" s="173" t="s">
        <v>520</v>
      </c>
      <c r="F431" s="174" t="s">
        <v>521</v>
      </c>
      <c r="G431" s="175" t="s">
        <v>211</v>
      </c>
      <c r="H431" s="176">
        <v>33.652999999999999</v>
      </c>
      <c r="I431" s="177"/>
      <c r="J431" s="178">
        <f>ROUND(I431*H431,2)</f>
        <v>0</v>
      </c>
      <c r="K431" s="174" t="s">
        <v>146</v>
      </c>
      <c r="L431" s="179"/>
      <c r="M431" s="180" t="s">
        <v>19</v>
      </c>
      <c r="N431" s="181" t="s">
        <v>43</v>
      </c>
      <c r="P431" s="136">
        <f>O431*H431</f>
        <v>0</v>
      </c>
      <c r="Q431" s="136">
        <v>5.0000000000000002E-5</v>
      </c>
      <c r="R431" s="136">
        <f>Q431*H431</f>
        <v>1.6826499999999999E-3</v>
      </c>
      <c r="S431" s="136">
        <v>0</v>
      </c>
      <c r="T431" s="137">
        <f>S431*H431</f>
        <v>0</v>
      </c>
      <c r="AR431" s="138" t="s">
        <v>423</v>
      </c>
      <c r="AT431" s="138" t="s">
        <v>519</v>
      </c>
      <c r="AU431" s="138" t="s">
        <v>82</v>
      </c>
      <c r="AY431" s="17" t="s">
        <v>139</v>
      </c>
      <c r="BE431" s="139">
        <f>IF(N431="základní",J431,0)</f>
        <v>0</v>
      </c>
      <c r="BF431" s="139">
        <f>IF(N431="snížená",J431,0)</f>
        <v>0</v>
      </c>
      <c r="BG431" s="139">
        <f>IF(N431="zákl. přenesená",J431,0)</f>
        <v>0</v>
      </c>
      <c r="BH431" s="139">
        <f>IF(N431="sníž. přenesená",J431,0)</f>
        <v>0</v>
      </c>
      <c r="BI431" s="139">
        <f>IF(N431="nulová",J431,0)</f>
        <v>0</v>
      </c>
      <c r="BJ431" s="17" t="s">
        <v>80</v>
      </c>
      <c r="BK431" s="139">
        <f>ROUND(I431*H431,2)</f>
        <v>0</v>
      </c>
      <c r="BL431" s="17" t="s">
        <v>286</v>
      </c>
      <c r="BM431" s="138" t="s">
        <v>522</v>
      </c>
    </row>
    <row r="432" spans="2:65" s="12" customFormat="1" ht="12">
      <c r="B432" s="144"/>
      <c r="D432" s="145" t="s">
        <v>151</v>
      </c>
      <c r="F432" s="147" t="s">
        <v>523</v>
      </c>
      <c r="H432" s="148">
        <v>33.652999999999999</v>
      </c>
      <c r="I432" s="149"/>
      <c r="L432" s="144"/>
      <c r="M432" s="182"/>
      <c r="N432" s="183"/>
      <c r="O432" s="183"/>
      <c r="P432" s="183"/>
      <c r="Q432" s="183"/>
      <c r="R432" s="183"/>
      <c r="S432" s="183"/>
      <c r="T432" s="184"/>
      <c r="AT432" s="146" t="s">
        <v>151</v>
      </c>
      <c r="AU432" s="146" t="s">
        <v>82</v>
      </c>
      <c r="AV432" s="12" t="s">
        <v>82</v>
      </c>
      <c r="AW432" s="12" t="s">
        <v>4</v>
      </c>
      <c r="AX432" s="12" t="s">
        <v>80</v>
      </c>
      <c r="AY432" s="146" t="s">
        <v>139</v>
      </c>
    </row>
    <row r="433" spans="2:12" s="1" customFormat="1" ht="7" customHeight="1">
      <c r="B433" s="41"/>
      <c r="C433" s="42"/>
      <c r="D433" s="42"/>
      <c r="E433" s="42"/>
      <c r="F433" s="42"/>
      <c r="G433" s="42"/>
      <c r="H433" s="42"/>
      <c r="I433" s="42"/>
      <c r="J433" s="42"/>
      <c r="K433" s="42"/>
      <c r="L433" s="32"/>
    </row>
  </sheetData>
  <sheetProtection algorithmName="SHA-512" hashValue="qyGZFdEXYjpZtrHCpOETJAIB90240IWjifMgp7h61idrRju4fU439XLVym6HeB3sbB6rhXABglxKyh6stvle7A==" saltValue="eveJNe3RaeeSDhdHWhA2jd8flDSReNgTgOeBkRLEOivZSfTVMOAXkS5Cq+hUNrPS77aOc0nDmFMQl3B68tN4oQ==" spinCount="100000" sheet="1" objects="1" scenarios="1" formatColumns="0" formatRows="0" autoFilter="0"/>
  <autoFilter ref="C90:K432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109" r:id="rId2" xr:uid="{00000000-0004-0000-0100-000001000000}"/>
    <hyperlink ref="F126" r:id="rId3" xr:uid="{00000000-0004-0000-0100-000002000000}"/>
    <hyperlink ref="F130" r:id="rId4" xr:uid="{00000000-0004-0000-0100-000003000000}"/>
    <hyperlink ref="F144" r:id="rId5" xr:uid="{00000000-0004-0000-0100-000004000000}"/>
    <hyperlink ref="F148" r:id="rId6" xr:uid="{00000000-0004-0000-0100-000005000000}"/>
    <hyperlink ref="F162" r:id="rId7" xr:uid="{00000000-0004-0000-0100-000006000000}"/>
    <hyperlink ref="F170" r:id="rId8" xr:uid="{00000000-0004-0000-0100-000007000000}"/>
    <hyperlink ref="F179" r:id="rId9" xr:uid="{00000000-0004-0000-0100-000008000000}"/>
    <hyperlink ref="F190" r:id="rId10" xr:uid="{00000000-0004-0000-0100-000009000000}"/>
    <hyperlink ref="F201" r:id="rId11" xr:uid="{00000000-0004-0000-0100-00000A000000}"/>
    <hyperlink ref="F206" r:id="rId12" xr:uid="{00000000-0004-0000-0100-00000B000000}"/>
    <hyperlink ref="F211" r:id="rId13" xr:uid="{00000000-0004-0000-0100-00000C000000}"/>
    <hyperlink ref="F216" r:id="rId14" xr:uid="{00000000-0004-0000-0100-00000D000000}"/>
    <hyperlink ref="F225" r:id="rId15" xr:uid="{00000000-0004-0000-0100-00000E000000}"/>
    <hyperlink ref="F227" r:id="rId16" xr:uid="{00000000-0004-0000-0100-00000F000000}"/>
    <hyperlink ref="F229" r:id="rId17" xr:uid="{00000000-0004-0000-0100-000010000000}"/>
    <hyperlink ref="F232" r:id="rId18" xr:uid="{00000000-0004-0000-0100-000011000000}"/>
    <hyperlink ref="F235" r:id="rId19" xr:uid="{00000000-0004-0000-0100-000012000000}"/>
    <hyperlink ref="F238" r:id="rId20" xr:uid="{00000000-0004-0000-0100-000013000000}"/>
    <hyperlink ref="F245" r:id="rId21" xr:uid="{00000000-0004-0000-0100-000014000000}"/>
    <hyperlink ref="F250" r:id="rId22" xr:uid="{00000000-0004-0000-0100-000015000000}"/>
    <hyperlink ref="F253" r:id="rId23" xr:uid="{00000000-0004-0000-0100-000016000000}"/>
    <hyperlink ref="F262" r:id="rId24" xr:uid="{00000000-0004-0000-0100-000017000000}"/>
    <hyperlink ref="F271" r:id="rId25" xr:uid="{00000000-0004-0000-0100-000018000000}"/>
    <hyperlink ref="F286" r:id="rId26" xr:uid="{00000000-0004-0000-0100-000019000000}"/>
    <hyperlink ref="F292" r:id="rId27" xr:uid="{00000000-0004-0000-0100-00001A000000}"/>
    <hyperlink ref="F298" r:id="rId28" xr:uid="{00000000-0004-0000-0100-00001B000000}"/>
    <hyperlink ref="F311" r:id="rId29" xr:uid="{00000000-0004-0000-0100-00001C000000}"/>
    <hyperlink ref="F325" r:id="rId30" xr:uid="{00000000-0004-0000-0100-00001D000000}"/>
    <hyperlink ref="F334" r:id="rId31" xr:uid="{00000000-0004-0000-0100-00001E000000}"/>
    <hyperlink ref="F343" r:id="rId32" xr:uid="{00000000-0004-0000-0100-00001F000000}"/>
    <hyperlink ref="F353" r:id="rId33" xr:uid="{00000000-0004-0000-0100-000020000000}"/>
    <hyperlink ref="F365" r:id="rId34" xr:uid="{00000000-0004-0000-0100-000021000000}"/>
    <hyperlink ref="F427" r:id="rId35" xr:uid="{00000000-0004-0000-01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22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524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107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ROUND(J96,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ROUND((SUM(BE96:BE1121)),  2)</f>
        <v>0</v>
      </c>
      <c r="I33" s="89">
        <v>0.21</v>
      </c>
      <c r="J33" s="88">
        <f>ROUND(((SUM(BE96:BE1121))*I33),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ROUND((SUM(BF96:BF1121)),  2)</f>
        <v>0</v>
      </c>
      <c r="I34" s="89">
        <v>0.15</v>
      </c>
      <c r="J34" s="88">
        <f>ROUND(((SUM(BF96:BF1121))*I34),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ROUND((SUM(BG96:BG1121)),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ROUND((SUM(BH96:BH1121)),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ROUND((SUM(BI96:BI1121)),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SO01 - Stavební práce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Richard Menšík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J96</f>
        <v>0</v>
      </c>
      <c r="L59" s="32"/>
      <c r="AU59" s="17" t="s">
        <v>111</v>
      </c>
    </row>
    <row r="60" spans="2:47" s="8" customFormat="1" ht="2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J97</f>
        <v>0</v>
      </c>
      <c r="L60" s="99"/>
    </row>
    <row r="61" spans="2:47" s="9" customFormat="1" ht="20" customHeight="1">
      <c r="B61" s="103"/>
      <c r="D61" s="104" t="s">
        <v>525</v>
      </c>
      <c r="E61" s="105"/>
      <c r="F61" s="105"/>
      <c r="G61" s="105"/>
      <c r="H61" s="105"/>
      <c r="I61" s="105"/>
      <c r="J61" s="106">
        <f>J98</f>
        <v>0</v>
      </c>
      <c r="L61" s="103"/>
    </row>
    <row r="62" spans="2:47" s="9" customFormat="1" ht="20" customHeight="1">
      <c r="B62" s="103"/>
      <c r="D62" s="104" t="s">
        <v>526</v>
      </c>
      <c r="E62" s="105"/>
      <c r="F62" s="105"/>
      <c r="G62" s="105"/>
      <c r="H62" s="105"/>
      <c r="I62" s="105"/>
      <c r="J62" s="106">
        <f>J122</f>
        <v>0</v>
      </c>
      <c r="L62" s="103"/>
    </row>
    <row r="63" spans="2:47" s="9" customFormat="1" ht="20" customHeight="1">
      <c r="B63" s="103"/>
      <c r="D63" s="104" t="s">
        <v>527</v>
      </c>
      <c r="E63" s="105"/>
      <c r="F63" s="105"/>
      <c r="G63" s="105"/>
      <c r="H63" s="105"/>
      <c r="I63" s="105"/>
      <c r="J63" s="106">
        <f>J143</f>
        <v>0</v>
      </c>
      <c r="L63" s="103"/>
    </row>
    <row r="64" spans="2:47" s="9" customFormat="1" ht="20" customHeight="1">
      <c r="B64" s="103"/>
      <c r="D64" s="104" t="s">
        <v>528</v>
      </c>
      <c r="E64" s="105"/>
      <c r="F64" s="105"/>
      <c r="G64" s="105"/>
      <c r="H64" s="105"/>
      <c r="I64" s="105"/>
      <c r="J64" s="106">
        <f>J242</f>
        <v>0</v>
      </c>
      <c r="L64" s="103"/>
    </row>
    <row r="65" spans="2:12" s="9" customFormat="1" ht="20" customHeight="1">
      <c r="B65" s="103"/>
      <c r="D65" s="104" t="s">
        <v>113</v>
      </c>
      <c r="E65" s="105"/>
      <c r="F65" s="105"/>
      <c r="G65" s="105"/>
      <c r="H65" s="105"/>
      <c r="I65" s="105"/>
      <c r="J65" s="106">
        <f>J506</f>
        <v>0</v>
      </c>
      <c r="L65" s="103"/>
    </row>
    <row r="66" spans="2:12" s="9" customFormat="1" ht="20" customHeight="1">
      <c r="B66" s="103"/>
      <c r="D66" s="104" t="s">
        <v>529</v>
      </c>
      <c r="E66" s="105"/>
      <c r="F66" s="105"/>
      <c r="G66" s="105"/>
      <c r="H66" s="105"/>
      <c r="I66" s="105"/>
      <c r="J66" s="106">
        <f>J539</f>
        <v>0</v>
      </c>
      <c r="L66" s="103"/>
    </row>
    <row r="67" spans="2:12" s="8" customFormat="1" ht="25" customHeight="1">
      <c r="B67" s="99"/>
      <c r="D67" s="100" t="s">
        <v>115</v>
      </c>
      <c r="E67" s="101"/>
      <c r="F67" s="101"/>
      <c r="G67" s="101"/>
      <c r="H67" s="101"/>
      <c r="I67" s="101"/>
      <c r="J67" s="102">
        <f>J542</f>
        <v>0</v>
      </c>
      <c r="L67" s="99"/>
    </row>
    <row r="68" spans="2:12" s="9" customFormat="1" ht="20" customHeight="1">
      <c r="B68" s="103"/>
      <c r="D68" s="104" t="s">
        <v>116</v>
      </c>
      <c r="E68" s="105"/>
      <c r="F68" s="105"/>
      <c r="G68" s="105"/>
      <c r="H68" s="105"/>
      <c r="I68" s="105"/>
      <c r="J68" s="106">
        <f>J543</f>
        <v>0</v>
      </c>
      <c r="L68" s="103"/>
    </row>
    <row r="69" spans="2:12" s="9" customFormat="1" ht="20" customHeight="1">
      <c r="B69" s="103"/>
      <c r="D69" s="104" t="s">
        <v>530</v>
      </c>
      <c r="E69" s="105"/>
      <c r="F69" s="105"/>
      <c r="G69" s="105"/>
      <c r="H69" s="105"/>
      <c r="I69" s="105"/>
      <c r="J69" s="106">
        <f>J598</f>
        <v>0</v>
      </c>
      <c r="L69" s="103"/>
    </row>
    <row r="70" spans="2:12" s="9" customFormat="1" ht="20" customHeight="1">
      <c r="B70" s="103"/>
      <c r="D70" s="104" t="s">
        <v>531</v>
      </c>
      <c r="E70" s="105"/>
      <c r="F70" s="105"/>
      <c r="G70" s="105"/>
      <c r="H70" s="105"/>
      <c r="I70" s="105"/>
      <c r="J70" s="106">
        <f>J628</f>
        <v>0</v>
      </c>
      <c r="L70" s="103"/>
    </row>
    <row r="71" spans="2:12" s="9" customFormat="1" ht="20" customHeight="1">
      <c r="B71" s="103"/>
      <c r="D71" s="104" t="s">
        <v>118</v>
      </c>
      <c r="E71" s="105"/>
      <c r="F71" s="105"/>
      <c r="G71" s="105"/>
      <c r="H71" s="105"/>
      <c r="I71" s="105"/>
      <c r="J71" s="106">
        <f>J643</f>
        <v>0</v>
      </c>
      <c r="L71" s="103"/>
    </row>
    <row r="72" spans="2:12" s="9" customFormat="1" ht="20" customHeight="1">
      <c r="B72" s="103"/>
      <c r="D72" s="104" t="s">
        <v>119</v>
      </c>
      <c r="E72" s="105"/>
      <c r="F72" s="105"/>
      <c r="G72" s="105"/>
      <c r="H72" s="105"/>
      <c r="I72" s="105"/>
      <c r="J72" s="106">
        <f>J756</f>
        <v>0</v>
      </c>
      <c r="L72" s="103"/>
    </row>
    <row r="73" spans="2:12" s="9" customFormat="1" ht="20" customHeight="1">
      <c r="B73" s="103"/>
      <c r="D73" s="104" t="s">
        <v>121</v>
      </c>
      <c r="E73" s="105"/>
      <c r="F73" s="105"/>
      <c r="G73" s="105"/>
      <c r="H73" s="105"/>
      <c r="I73" s="105"/>
      <c r="J73" s="106">
        <f>J857</f>
        <v>0</v>
      </c>
      <c r="L73" s="103"/>
    </row>
    <row r="74" spans="2:12" s="9" customFormat="1" ht="20" customHeight="1">
      <c r="B74" s="103"/>
      <c r="D74" s="104" t="s">
        <v>122</v>
      </c>
      <c r="E74" s="105"/>
      <c r="F74" s="105"/>
      <c r="G74" s="105"/>
      <c r="H74" s="105"/>
      <c r="I74" s="105"/>
      <c r="J74" s="106">
        <f>J974</f>
        <v>0</v>
      </c>
      <c r="L74" s="103"/>
    </row>
    <row r="75" spans="2:12" s="9" customFormat="1" ht="20" customHeight="1">
      <c r="B75" s="103"/>
      <c r="D75" s="104" t="s">
        <v>532</v>
      </c>
      <c r="E75" s="105"/>
      <c r="F75" s="105"/>
      <c r="G75" s="105"/>
      <c r="H75" s="105"/>
      <c r="I75" s="105"/>
      <c r="J75" s="106">
        <f>J1082</f>
        <v>0</v>
      </c>
      <c r="L75" s="103"/>
    </row>
    <row r="76" spans="2:12" s="9" customFormat="1" ht="20" customHeight="1">
      <c r="B76" s="103"/>
      <c r="D76" s="104" t="s">
        <v>123</v>
      </c>
      <c r="E76" s="105"/>
      <c r="F76" s="105"/>
      <c r="G76" s="105"/>
      <c r="H76" s="105"/>
      <c r="I76" s="105"/>
      <c r="J76" s="106">
        <f>J1103</f>
        <v>0</v>
      </c>
      <c r="L76" s="103"/>
    </row>
    <row r="77" spans="2:12" s="1" customFormat="1" ht="21.75" customHeight="1">
      <c r="B77" s="32"/>
      <c r="L77" s="32"/>
    </row>
    <row r="78" spans="2:12" s="1" customFormat="1" ht="7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2"/>
    </row>
    <row r="82" spans="2:63" s="1" customFormat="1" ht="7" customHeight="1"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2"/>
    </row>
    <row r="83" spans="2:63" s="1" customFormat="1" ht="25" customHeight="1">
      <c r="B83" s="32"/>
      <c r="C83" s="21" t="s">
        <v>124</v>
      </c>
      <c r="L83" s="32"/>
    </row>
    <row r="84" spans="2:63" s="1" customFormat="1" ht="7" customHeight="1">
      <c r="B84" s="32"/>
      <c r="L84" s="32"/>
    </row>
    <row r="85" spans="2:63" s="1" customFormat="1" ht="12" customHeight="1">
      <c r="B85" s="32"/>
      <c r="C85" s="27" t="s">
        <v>16</v>
      </c>
      <c r="L85" s="32"/>
    </row>
    <row r="86" spans="2:63" s="1" customFormat="1" ht="16.5" customHeight="1">
      <c r="B86" s="32"/>
      <c r="E86" s="231" t="str">
        <f>E7</f>
        <v>SŠGS - LÁZNĚ BĚLOHRAD - CVIČNÁ KUCHYNĚ</v>
      </c>
      <c r="F86" s="232"/>
      <c r="G86" s="232"/>
      <c r="H86" s="232"/>
      <c r="L86" s="32"/>
    </row>
    <row r="87" spans="2:63" s="1" customFormat="1" ht="12" customHeight="1">
      <c r="B87" s="32"/>
      <c r="C87" s="27" t="s">
        <v>105</v>
      </c>
      <c r="L87" s="32"/>
    </row>
    <row r="88" spans="2:63" s="1" customFormat="1" ht="16.5" customHeight="1">
      <c r="B88" s="32"/>
      <c r="E88" s="194" t="str">
        <f>E9</f>
        <v>SO01 - Stavební práce</v>
      </c>
      <c r="F88" s="233"/>
      <c r="G88" s="233"/>
      <c r="H88" s="233"/>
      <c r="L88" s="32"/>
    </row>
    <row r="89" spans="2:63" s="1" customFormat="1" ht="7" customHeight="1">
      <c r="B89" s="32"/>
      <c r="L89" s="32"/>
    </row>
    <row r="90" spans="2:63" s="1" customFormat="1" ht="12" customHeight="1">
      <c r="B90" s="32"/>
      <c r="C90" s="27" t="s">
        <v>21</v>
      </c>
      <c r="F90" s="25" t="str">
        <f>F12</f>
        <v>Lázně Bělohrad</v>
      </c>
      <c r="I90" s="27" t="s">
        <v>23</v>
      </c>
      <c r="J90" s="49" t="str">
        <f>IF(J12="","",J12)</f>
        <v>23. 8. 2023</v>
      </c>
      <c r="L90" s="32"/>
    </row>
    <row r="91" spans="2:63" s="1" customFormat="1" ht="7" customHeight="1">
      <c r="B91" s="32"/>
      <c r="L91" s="32"/>
    </row>
    <row r="92" spans="2:63" s="1" customFormat="1" ht="15.25" customHeight="1">
      <c r="B92" s="32"/>
      <c r="C92" s="27" t="s">
        <v>25</v>
      </c>
      <c r="F92" s="25" t="str">
        <f>E15</f>
        <v xml:space="preserve"> </v>
      </c>
      <c r="I92" s="27" t="s">
        <v>31</v>
      </c>
      <c r="J92" s="30" t="str">
        <f>E21</f>
        <v>Ing. Martin Just</v>
      </c>
      <c r="L92" s="32"/>
    </row>
    <row r="93" spans="2:63" s="1" customFormat="1" ht="15.25" customHeight="1">
      <c r="B93" s="32"/>
      <c r="C93" s="27" t="s">
        <v>29</v>
      </c>
      <c r="F93" s="25" t="str">
        <f>IF(E18="","",E18)</f>
        <v>Vyplň údaj</v>
      </c>
      <c r="I93" s="27" t="s">
        <v>34</v>
      </c>
      <c r="J93" s="30" t="str">
        <f>E24</f>
        <v>Richard Menšík</v>
      </c>
      <c r="L93" s="32"/>
    </row>
    <row r="94" spans="2:63" s="1" customFormat="1" ht="10.25" customHeight="1">
      <c r="B94" s="32"/>
      <c r="L94" s="32"/>
    </row>
    <row r="95" spans="2:63" s="10" customFormat="1" ht="29.25" customHeight="1">
      <c r="B95" s="107"/>
      <c r="C95" s="108" t="s">
        <v>125</v>
      </c>
      <c r="D95" s="109" t="s">
        <v>57</v>
      </c>
      <c r="E95" s="109" t="s">
        <v>53</v>
      </c>
      <c r="F95" s="109" t="s">
        <v>54</v>
      </c>
      <c r="G95" s="109" t="s">
        <v>126</v>
      </c>
      <c r="H95" s="109" t="s">
        <v>127</v>
      </c>
      <c r="I95" s="109" t="s">
        <v>128</v>
      </c>
      <c r="J95" s="109" t="s">
        <v>110</v>
      </c>
      <c r="K95" s="110" t="s">
        <v>129</v>
      </c>
      <c r="L95" s="107"/>
      <c r="M95" s="56" t="s">
        <v>19</v>
      </c>
      <c r="N95" s="57" t="s">
        <v>42</v>
      </c>
      <c r="O95" s="57" t="s">
        <v>130</v>
      </c>
      <c r="P95" s="57" t="s">
        <v>131</v>
      </c>
      <c r="Q95" s="57" t="s">
        <v>132</v>
      </c>
      <c r="R95" s="57" t="s">
        <v>133</v>
      </c>
      <c r="S95" s="57" t="s">
        <v>134</v>
      </c>
      <c r="T95" s="58" t="s">
        <v>135</v>
      </c>
    </row>
    <row r="96" spans="2:63" s="1" customFormat="1" ht="22.75" customHeight="1">
      <c r="B96" s="32"/>
      <c r="C96" s="61" t="s">
        <v>136</v>
      </c>
      <c r="J96" s="111">
        <f>BK96</f>
        <v>0</v>
      </c>
      <c r="L96" s="32"/>
      <c r="M96" s="59"/>
      <c r="N96" s="50"/>
      <c r="O96" s="50"/>
      <c r="P96" s="112">
        <f>P97+P542</f>
        <v>0</v>
      </c>
      <c r="Q96" s="50"/>
      <c r="R96" s="112">
        <f>R97+R542</f>
        <v>137.57433358999998</v>
      </c>
      <c r="S96" s="50"/>
      <c r="T96" s="113">
        <f>T97+T542</f>
        <v>0.48799999999999999</v>
      </c>
      <c r="AT96" s="17" t="s">
        <v>71</v>
      </c>
      <c r="AU96" s="17" t="s">
        <v>111</v>
      </c>
      <c r="BK96" s="114">
        <f>BK97+BK542</f>
        <v>0</v>
      </c>
    </row>
    <row r="97" spans="2:65" s="11" customFormat="1" ht="26" customHeight="1">
      <c r="B97" s="115"/>
      <c r="D97" s="116" t="s">
        <v>71</v>
      </c>
      <c r="E97" s="117" t="s">
        <v>137</v>
      </c>
      <c r="F97" s="117" t="s">
        <v>138</v>
      </c>
      <c r="I97" s="118"/>
      <c r="J97" s="119">
        <f>BK97</f>
        <v>0</v>
      </c>
      <c r="L97" s="115"/>
      <c r="M97" s="120"/>
      <c r="P97" s="121">
        <f>P98+P122+P143+P242+P506+P539</f>
        <v>0</v>
      </c>
      <c r="R97" s="121">
        <f>R98+R122+R143+R242+R506+R539</f>
        <v>115.71898548999999</v>
      </c>
      <c r="T97" s="122">
        <f>T98+T122+T143+T242+T506+T539</f>
        <v>0</v>
      </c>
      <c r="AR97" s="116" t="s">
        <v>80</v>
      </c>
      <c r="AT97" s="123" t="s">
        <v>71</v>
      </c>
      <c r="AU97" s="123" t="s">
        <v>72</v>
      </c>
      <c r="AY97" s="116" t="s">
        <v>139</v>
      </c>
      <c r="BK97" s="124">
        <f>BK98+BK122+BK143+BK242+BK506+BK539</f>
        <v>0</v>
      </c>
    </row>
    <row r="98" spans="2:65" s="11" customFormat="1" ht="22.75" customHeight="1">
      <c r="B98" s="115"/>
      <c r="D98" s="116" t="s">
        <v>71</v>
      </c>
      <c r="E98" s="125" t="s">
        <v>80</v>
      </c>
      <c r="F98" s="125" t="s">
        <v>533</v>
      </c>
      <c r="I98" s="118"/>
      <c r="J98" s="126">
        <f>BK98</f>
        <v>0</v>
      </c>
      <c r="L98" s="115"/>
      <c r="M98" s="120"/>
      <c r="P98" s="121">
        <f>SUM(P99:P121)</f>
        <v>0</v>
      </c>
      <c r="R98" s="121">
        <f>SUM(R99:R121)</f>
        <v>9.6359999999999992</v>
      </c>
      <c r="T98" s="122">
        <f>SUM(T99:T121)</f>
        <v>0</v>
      </c>
      <c r="AR98" s="116" t="s">
        <v>80</v>
      </c>
      <c r="AT98" s="123" t="s">
        <v>71</v>
      </c>
      <c r="AU98" s="123" t="s">
        <v>80</v>
      </c>
      <c r="AY98" s="116" t="s">
        <v>139</v>
      </c>
      <c r="BK98" s="124">
        <f>SUM(BK99:BK121)</f>
        <v>0</v>
      </c>
    </row>
    <row r="99" spans="2:65" s="1" customFormat="1" ht="24.25" customHeight="1">
      <c r="B99" s="32"/>
      <c r="C99" s="127" t="s">
        <v>80</v>
      </c>
      <c r="D99" s="127" t="s">
        <v>142</v>
      </c>
      <c r="E99" s="128" t="s">
        <v>534</v>
      </c>
      <c r="F99" s="129" t="s">
        <v>535</v>
      </c>
      <c r="G99" s="130" t="s">
        <v>211</v>
      </c>
      <c r="H99" s="131">
        <v>12.089</v>
      </c>
      <c r="I99" s="132"/>
      <c r="J99" s="133">
        <f>ROUND(I99*H99,2)</f>
        <v>0</v>
      </c>
      <c r="K99" s="129" t="s">
        <v>146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147</v>
      </c>
      <c r="AT99" s="138" t="s">
        <v>142</v>
      </c>
      <c r="AU99" s="138" t="s">
        <v>82</v>
      </c>
      <c r="AY99" s="17" t="s">
        <v>139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147</v>
      </c>
      <c r="BM99" s="138" t="s">
        <v>536</v>
      </c>
    </row>
    <row r="100" spans="2:65" s="1" customFormat="1" ht="11">
      <c r="B100" s="32"/>
      <c r="D100" s="140" t="s">
        <v>149</v>
      </c>
      <c r="F100" s="141" t="s">
        <v>537</v>
      </c>
      <c r="I100" s="142"/>
      <c r="L100" s="32"/>
      <c r="M100" s="143"/>
      <c r="T100" s="53"/>
      <c r="AT100" s="17" t="s">
        <v>149</v>
      </c>
      <c r="AU100" s="17" t="s">
        <v>82</v>
      </c>
    </row>
    <row r="101" spans="2:65" s="12" customFormat="1" ht="24">
      <c r="B101" s="144"/>
      <c r="D101" s="145" t="s">
        <v>151</v>
      </c>
      <c r="E101" s="146" t="s">
        <v>19</v>
      </c>
      <c r="F101" s="147" t="s">
        <v>538</v>
      </c>
      <c r="H101" s="148">
        <v>12.089</v>
      </c>
      <c r="I101" s="149"/>
      <c r="L101" s="144"/>
      <c r="M101" s="150"/>
      <c r="T101" s="151"/>
      <c r="AT101" s="146" t="s">
        <v>151</v>
      </c>
      <c r="AU101" s="146" t="s">
        <v>82</v>
      </c>
      <c r="AV101" s="12" t="s">
        <v>82</v>
      </c>
      <c r="AW101" s="12" t="s">
        <v>33</v>
      </c>
      <c r="AX101" s="12" t="s">
        <v>80</v>
      </c>
      <c r="AY101" s="146" t="s">
        <v>139</v>
      </c>
    </row>
    <row r="102" spans="2:65" s="1" customFormat="1" ht="44.25" customHeight="1">
      <c r="B102" s="32"/>
      <c r="C102" s="127" t="s">
        <v>82</v>
      </c>
      <c r="D102" s="127" t="s">
        <v>142</v>
      </c>
      <c r="E102" s="128" t="s">
        <v>539</v>
      </c>
      <c r="F102" s="129" t="s">
        <v>540</v>
      </c>
      <c r="G102" s="130" t="s">
        <v>145</v>
      </c>
      <c r="H102" s="131">
        <v>4.7450000000000001</v>
      </c>
      <c r="I102" s="132"/>
      <c r="J102" s="133">
        <f>ROUND(I102*H102,2)</f>
        <v>0</v>
      </c>
      <c r="K102" s="129" t="s">
        <v>146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147</v>
      </c>
      <c r="AT102" s="138" t="s">
        <v>142</v>
      </c>
      <c r="AU102" s="138" t="s">
        <v>82</v>
      </c>
      <c r="AY102" s="17" t="s">
        <v>139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147</v>
      </c>
      <c r="BM102" s="138" t="s">
        <v>541</v>
      </c>
    </row>
    <row r="103" spans="2:65" s="1" customFormat="1" ht="11">
      <c r="B103" s="32"/>
      <c r="D103" s="140" t="s">
        <v>149</v>
      </c>
      <c r="F103" s="141" t="s">
        <v>542</v>
      </c>
      <c r="I103" s="142"/>
      <c r="L103" s="32"/>
      <c r="M103" s="143"/>
      <c r="T103" s="53"/>
      <c r="AT103" s="17" t="s">
        <v>149</v>
      </c>
      <c r="AU103" s="17" t="s">
        <v>82</v>
      </c>
    </row>
    <row r="104" spans="2:65" s="12" customFormat="1" ht="24">
      <c r="B104" s="144"/>
      <c r="D104" s="145" t="s">
        <v>151</v>
      </c>
      <c r="E104" s="146" t="s">
        <v>19</v>
      </c>
      <c r="F104" s="147" t="s">
        <v>543</v>
      </c>
      <c r="H104" s="148">
        <v>4.7450000000000001</v>
      </c>
      <c r="I104" s="149"/>
      <c r="L104" s="144"/>
      <c r="M104" s="150"/>
      <c r="T104" s="151"/>
      <c r="AT104" s="146" t="s">
        <v>151</v>
      </c>
      <c r="AU104" s="146" t="s">
        <v>82</v>
      </c>
      <c r="AV104" s="12" t="s">
        <v>82</v>
      </c>
      <c r="AW104" s="12" t="s">
        <v>33</v>
      </c>
      <c r="AX104" s="12" t="s">
        <v>80</v>
      </c>
      <c r="AY104" s="146" t="s">
        <v>139</v>
      </c>
    </row>
    <row r="105" spans="2:65" s="1" customFormat="1" ht="44.25" customHeight="1">
      <c r="B105" s="32"/>
      <c r="C105" s="127" t="s">
        <v>176</v>
      </c>
      <c r="D105" s="127" t="s">
        <v>142</v>
      </c>
      <c r="E105" s="128" t="s">
        <v>544</v>
      </c>
      <c r="F105" s="129" t="s">
        <v>545</v>
      </c>
      <c r="G105" s="130" t="s">
        <v>145</v>
      </c>
      <c r="H105" s="131">
        <v>3.113</v>
      </c>
      <c r="I105" s="132"/>
      <c r="J105" s="133">
        <f>ROUND(I105*H105,2)</f>
        <v>0</v>
      </c>
      <c r="K105" s="129" t="s">
        <v>146</v>
      </c>
      <c r="L105" s="32"/>
      <c r="M105" s="134" t="s">
        <v>19</v>
      </c>
      <c r="N105" s="135" t="s">
        <v>43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147</v>
      </c>
      <c r="AT105" s="138" t="s">
        <v>142</v>
      </c>
      <c r="AU105" s="138" t="s">
        <v>82</v>
      </c>
      <c r="AY105" s="17" t="s">
        <v>139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147</v>
      </c>
      <c r="BM105" s="138" t="s">
        <v>546</v>
      </c>
    </row>
    <row r="106" spans="2:65" s="1" customFormat="1" ht="11">
      <c r="B106" s="32"/>
      <c r="D106" s="140" t="s">
        <v>149</v>
      </c>
      <c r="F106" s="141" t="s">
        <v>547</v>
      </c>
      <c r="I106" s="142"/>
      <c r="L106" s="32"/>
      <c r="M106" s="143"/>
      <c r="T106" s="53"/>
      <c r="AT106" s="17" t="s">
        <v>149</v>
      </c>
      <c r="AU106" s="17" t="s">
        <v>82</v>
      </c>
    </row>
    <row r="107" spans="2:65" s="12" customFormat="1" ht="24">
      <c r="B107" s="144"/>
      <c r="D107" s="145" t="s">
        <v>151</v>
      </c>
      <c r="E107" s="146" t="s">
        <v>19</v>
      </c>
      <c r="F107" s="147" t="s">
        <v>548</v>
      </c>
      <c r="H107" s="148">
        <v>3.113</v>
      </c>
      <c r="I107" s="149"/>
      <c r="L107" s="144"/>
      <c r="M107" s="150"/>
      <c r="T107" s="151"/>
      <c r="AT107" s="146" t="s">
        <v>151</v>
      </c>
      <c r="AU107" s="146" t="s">
        <v>82</v>
      </c>
      <c r="AV107" s="12" t="s">
        <v>82</v>
      </c>
      <c r="AW107" s="12" t="s">
        <v>33</v>
      </c>
      <c r="AX107" s="12" t="s">
        <v>80</v>
      </c>
      <c r="AY107" s="146" t="s">
        <v>139</v>
      </c>
    </row>
    <row r="108" spans="2:65" s="1" customFormat="1" ht="44.25" customHeight="1">
      <c r="B108" s="32"/>
      <c r="C108" s="127" t="s">
        <v>147</v>
      </c>
      <c r="D108" s="127" t="s">
        <v>142</v>
      </c>
      <c r="E108" s="128" t="s">
        <v>549</v>
      </c>
      <c r="F108" s="129" t="s">
        <v>550</v>
      </c>
      <c r="G108" s="130" t="s">
        <v>145</v>
      </c>
      <c r="H108" s="131">
        <v>4.8179999999999996</v>
      </c>
      <c r="I108" s="132"/>
      <c r="J108" s="133">
        <f>ROUND(I108*H108,2)</f>
        <v>0</v>
      </c>
      <c r="K108" s="129" t="s">
        <v>146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147</v>
      </c>
      <c r="AT108" s="138" t="s">
        <v>142</v>
      </c>
      <c r="AU108" s="138" t="s">
        <v>82</v>
      </c>
      <c r="AY108" s="17" t="s">
        <v>139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147</v>
      </c>
      <c r="BM108" s="138" t="s">
        <v>551</v>
      </c>
    </row>
    <row r="109" spans="2:65" s="1" customFormat="1" ht="11">
      <c r="B109" s="32"/>
      <c r="D109" s="140" t="s">
        <v>149</v>
      </c>
      <c r="F109" s="141" t="s">
        <v>552</v>
      </c>
      <c r="I109" s="142"/>
      <c r="L109" s="32"/>
      <c r="M109" s="143"/>
      <c r="T109" s="53"/>
      <c r="AT109" s="17" t="s">
        <v>149</v>
      </c>
      <c r="AU109" s="17" t="s">
        <v>82</v>
      </c>
    </row>
    <row r="110" spans="2:65" s="12" customFormat="1" ht="24">
      <c r="B110" s="144"/>
      <c r="D110" s="145" t="s">
        <v>151</v>
      </c>
      <c r="E110" s="146" t="s">
        <v>19</v>
      </c>
      <c r="F110" s="147" t="s">
        <v>553</v>
      </c>
      <c r="H110" s="148">
        <v>12.089</v>
      </c>
      <c r="I110" s="149"/>
      <c r="L110" s="144"/>
      <c r="M110" s="150"/>
      <c r="T110" s="151"/>
      <c r="AT110" s="146" t="s">
        <v>151</v>
      </c>
      <c r="AU110" s="146" t="s">
        <v>82</v>
      </c>
      <c r="AV110" s="12" t="s">
        <v>82</v>
      </c>
      <c r="AW110" s="12" t="s">
        <v>33</v>
      </c>
      <c r="AX110" s="12" t="s">
        <v>72</v>
      </c>
      <c r="AY110" s="146" t="s">
        <v>139</v>
      </c>
    </row>
    <row r="111" spans="2:65" s="12" customFormat="1" ht="12">
      <c r="B111" s="144"/>
      <c r="D111" s="145" t="s">
        <v>151</v>
      </c>
      <c r="E111" s="146" t="s">
        <v>19</v>
      </c>
      <c r="F111" s="147" t="s">
        <v>554</v>
      </c>
      <c r="H111" s="148">
        <v>6.4409999999999998</v>
      </c>
      <c r="I111" s="149"/>
      <c r="L111" s="144"/>
      <c r="M111" s="150"/>
      <c r="T111" s="151"/>
      <c r="AT111" s="146" t="s">
        <v>151</v>
      </c>
      <c r="AU111" s="146" t="s">
        <v>82</v>
      </c>
      <c r="AV111" s="12" t="s">
        <v>82</v>
      </c>
      <c r="AW111" s="12" t="s">
        <v>33</v>
      </c>
      <c r="AX111" s="12" t="s">
        <v>72</v>
      </c>
      <c r="AY111" s="146" t="s">
        <v>139</v>
      </c>
    </row>
    <row r="112" spans="2:65" s="15" customFormat="1" ht="12">
      <c r="B112" s="165"/>
      <c r="D112" s="145" t="s">
        <v>151</v>
      </c>
      <c r="E112" s="166" t="s">
        <v>19</v>
      </c>
      <c r="F112" s="167" t="s">
        <v>555</v>
      </c>
      <c r="H112" s="168">
        <v>18.53</v>
      </c>
      <c r="I112" s="169"/>
      <c r="L112" s="165"/>
      <c r="M112" s="170"/>
      <c r="T112" s="171"/>
      <c r="AT112" s="166" t="s">
        <v>151</v>
      </c>
      <c r="AU112" s="166" t="s">
        <v>82</v>
      </c>
      <c r="AV112" s="15" t="s">
        <v>176</v>
      </c>
      <c r="AW112" s="15" t="s">
        <v>33</v>
      </c>
      <c r="AX112" s="15" t="s">
        <v>72</v>
      </c>
      <c r="AY112" s="166" t="s">
        <v>139</v>
      </c>
    </row>
    <row r="113" spans="2:65" s="12" customFormat="1" ht="24">
      <c r="B113" s="144"/>
      <c r="D113" s="145" t="s">
        <v>151</v>
      </c>
      <c r="E113" s="146" t="s">
        <v>19</v>
      </c>
      <c r="F113" s="147" t="s">
        <v>556</v>
      </c>
      <c r="H113" s="148">
        <v>4.8179999999999996</v>
      </c>
      <c r="I113" s="149"/>
      <c r="L113" s="144"/>
      <c r="M113" s="150"/>
      <c r="T113" s="151"/>
      <c r="AT113" s="146" t="s">
        <v>151</v>
      </c>
      <c r="AU113" s="146" t="s">
        <v>82</v>
      </c>
      <c r="AV113" s="12" t="s">
        <v>82</v>
      </c>
      <c r="AW113" s="12" t="s">
        <v>33</v>
      </c>
      <c r="AX113" s="12" t="s">
        <v>80</v>
      </c>
      <c r="AY113" s="146" t="s">
        <v>139</v>
      </c>
    </row>
    <row r="114" spans="2:65" s="1" customFormat="1" ht="16.5" customHeight="1">
      <c r="B114" s="32"/>
      <c r="C114" s="172" t="s">
        <v>197</v>
      </c>
      <c r="D114" s="172" t="s">
        <v>519</v>
      </c>
      <c r="E114" s="173" t="s">
        <v>557</v>
      </c>
      <c r="F114" s="174" t="s">
        <v>558</v>
      </c>
      <c r="G114" s="175" t="s">
        <v>283</v>
      </c>
      <c r="H114" s="176">
        <v>9.6359999999999992</v>
      </c>
      <c r="I114" s="177"/>
      <c r="J114" s="178">
        <f>ROUND(I114*H114,2)</f>
        <v>0</v>
      </c>
      <c r="K114" s="174" t="s">
        <v>146</v>
      </c>
      <c r="L114" s="179"/>
      <c r="M114" s="180" t="s">
        <v>19</v>
      </c>
      <c r="N114" s="181" t="s">
        <v>43</v>
      </c>
      <c r="P114" s="136">
        <f>O114*H114</f>
        <v>0</v>
      </c>
      <c r="Q114" s="136">
        <v>1</v>
      </c>
      <c r="R114" s="136">
        <f>Q114*H114</f>
        <v>9.6359999999999992</v>
      </c>
      <c r="S114" s="136">
        <v>0</v>
      </c>
      <c r="T114" s="137">
        <f>S114*H114</f>
        <v>0</v>
      </c>
      <c r="AR114" s="138" t="s">
        <v>219</v>
      </c>
      <c r="AT114" s="138" t="s">
        <v>519</v>
      </c>
      <c r="AU114" s="138" t="s">
        <v>82</v>
      </c>
      <c r="AY114" s="17" t="s">
        <v>139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147</v>
      </c>
      <c r="BM114" s="138" t="s">
        <v>559</v>
      </c>
    </row>
    <row r="115" spans="2:65" s="12" customFormat="1" ht="12">
      <c r="B115" s="144"/>
      <c r="D115" s="145" t="s">
        <v>151</v>
      </c>
      <c r="F115" s="147" t="s">
        <v>560</v>
      </c>
      <c r="H115" s="148">
        <v>9.6359999999999992</v>
      </c>
      <c r="I115" s="149"/>
      <c r="L115" s="144"/>
      <c r="M115" s="150"/>
      <c r="T115" s="151"/>
      <c r="AT115" s="146" t="s">
        <v>151</v>
      </c>
      <c r="AU115" s="146" t="s">
        <v>82</v>
      </c>
      <c r="AV115" s="12" t="s">
        <v>82</v>
      </c>
      <c r="AW115" s="12" t="s">
        <v>4</v>
      </c>
      <c r="AX115" s="12" t="s">
        <v>80</v>
      </c>
      <c r="AY115" s="146" t="s">
        <v>139</v>
      </c>
    </row>
    <row r="116" spans="2:65" s="1" customFormat="1" ht="37.75" customHeight="1">
      <c r="B116" s="32"/>
      <c r="C116" s="127" t="s">
        <v>203</v>
      </c>
      <c r="D116" s="127" t="s">
        <v>142</v>
      </c>
      <c r="E116" s="128" t="s">
        <v>561</v>
      </c>
      <c r="F116" s="129" t="s">
        <v>562</v>
      </c>
      <c r="G116" s="130" t="s">
        <v>211</v>
      </c>
      <c r="H116" s="131">
        <v>48.356000000000002</v>
      </c>
      <c r="I116" s="132"/>
      <c r="J116" s="133">
        <f>ROUND(I116*H116,2)</f>
        <v>0</v>
      </c>
      <c r="K116" s="129" t="s">
        <v>146</v>
      </c>
      <c r="L116" s="32"/>
      <c r="M116" s="134" t="s">
        <v>19</v>
      </c>
      <c r="N116" s="135" t="s">
        <v>43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147</v>
      </c>
      <c r="AT116" s="138" t="s">
        <v>142</v>
      </c>
      <c r="AU116" s="138" t="s">
        <v>82</v>
      </c>
      <c r="AY116" s="17" t="s">
        <v>139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80</v>
      </c>
      <c r="BK116" s="139">
        <f>ROUND(I116*H116,2)</f>
        <v>0</v>
      </c>
      <c r="BL116" s="17" t="s">
        <v>147</v>
      </c>
      <c r="BM116" s="138" t="s">
        <v>563</v>
      </c>
    </row>
    <row r="117" spans="2:65" s="1" customFormat="1" ht="11">
      <c r="B117" s="32"/>
      <c r="D117" s="140" t="s">
        <v>149</v>
      </c>
      <c r="F117" s="141" t="s">
        <v>564</v>
      </c>
      <c r="I117" s="142"/>
      <c r="L117" s="32"/>
      <c r="M117" s="143"/>
      <c r="T117" s="53"/>
      <c r="AT117" s="17" t="s">
        <v>149</v>
      </c>
      <c r="AU117" s="17" t="s">
        <v>82</v>
      </c>
    </row>
    <row r="118" spans="2:65" s="12" customFormat="1" ht="12">
      <c r="B118" s="144"/>
      <c r="D118" s="145" t="s">
        <v>151</v>
      </c>
      <c r="E118" s="146" t="s">
        <v>19</v>
      </c>
      <c r="F118" s="147" t="s">
        <v>565</v>
      </c>
      <c r="H118" s="148">
        <v>12.089</v>
      </c>
      <c r="I118" s="149"/>
      <c r="L118" s="144"/>
      <c r="M118" s="150"/>
      <c r="T118" s="151"/>
      <c r="AT118" s="146" t="s">
        <v>151</v>
      </c>
      <c r="AU118" s="146" t="s">
        <v>82</v>
      </c>
      <c r="AV118" s="12" t="s">
        <v>82</v>
      </c>
      <c r="AW118" s="12" t="s">
        <v>33</v>
      </c>
      <c r="AX118" s="12" t="s">
        <v>72</v>
      </c>
      <c r="AY118" s="146" t="s">
        <v>139</v>
      </c>
    </row>
    <row r="119" spans="2:65" s="12" customFormat="1" ht="24">
      <c r="B119" s="144"/>
      <c r="D119" s="145" t="s">
        <v>151</v>
      </c>
      <c r="E119" s="146" t="s">
        <v>19</v>
      </c>
      <c r="F119" s="147" t="s">
        <v>566</v>
      </c>
      <c r="H119" s="148">
        <v>14.368</v>
      </c>
      <c r="I119" s="149"/>
      <c r="L119" s="144"/>
      <c r="M119" s="150"/>
      <c r="T119" s="151"/>
      <c r="AT119" s="146" t="s">
        <v>151</v>
      </c>
      <c r="AU119" s="146" t="s">
        <v>82</v>
      </c>
      <c r="AV119" s="12" t="s">
        <v>82</v>
      </c>
      <c r="AW119" s="12" t="s">
        <v>33</v>
      </c>
      <c r="AX119" s="12" t="s">
        <v>72</v>
      </c>
      <c r="AY119" s="146" t="s">
        <v>139</v>
      </c>
    </row>
    <row r="120" spans="2:65" s="12" customFormat="1" ht="24">
      <c r="B120" s="144"/>
      <c r="D120" s="145" t="s">
        <v>151</v>
      </c>
      <c r="E120" s="146" t="s">
        <v>19</v>
      </c>
      <c r="F120" s="147" t="s">
        <v>567</v>
      </c>
      <c r="H120" s="148">
        <v>21.899000000000001</v>
      </c>
      <c r="I120" s="149"/>
      <c r="L120" s="144"/>
      <c r="M120" s="150"/>
      <c r="T120" s="151"/>
      <c r="AT120" s="146" t="s">
        <v>151</v>
      </c>
      <c r="AU120" s="146" t="s">
        <v>82</v>
      </c>
      <c r="AV120" s="12" t="s">
        <v>82</v>
      </c>
      <c r="AW120" s="12" t="s">
        <v>33</v>
      </c>
      <c r="AX120" s="12" t="s">
        <v>72</v>
      </c>
      <c r="AY120" s="146" t="s">
        <v>139</v>
      </c>
    </row>
    <row r="121" spans="2:65" s="13" customFormat="1" ht="12">
      <c r="B121" s="152"/>
      <c r="D121" s="145" t="s">
        <v>151</v>
      </c>
      <c r="E121" s="153" t="s">
        <v>19</v>
      </c>
      <c r="F121" s="154" t="s">
        <v>568</v>
      </c>
      <c r="H121" s="155">
        <v>48.356000000000002</v>
      </c>
      <c r="I121" s="156"/>
      <c r="L121" s="152"/>
      <c r="M121" s="157"/>
      <c r="T121" s="158"/>
      <c r="AT121" s="153" t="s">
        <v>151</v>
      </c>
      <c r="AU121" s="153" t="s">
        <v>82</v>
      </c>
      <c r="AV121" s="13" t="s">
        <v>147</v>
      </c>
      <c r="AW121" s="13" t="s">
        <v>33</v>
      </c>
      <c r="AX121" s="13" t="s">
        <v>80</v>
      </c>
      <c r="AY121" s="153" t="s">
        <v>139</v>
      </c>
    </row>
    <row r="122" spans="2:65" s="11" customFormat="1" ht="22.75" customHeight="1">
      <c r="B122" s="115"/>
      <c r="D122" s="116" t="s">
        <v>71</v>
      </c>
      <c r="E122" s="125" t="s">
        <v>82</v>
      </c>
      <c r="F122" s="125" t="s">
        <v>569</v>
      </c>
      <c r="I122" s="118"/>
      <c r="J122" s="126">
        <f>BK122</f>
        <v>0</v>
      </c>
      <c r="L122" s="115"/>
      <c r="M122" s="120"/>
      <c r="P122" s="121">
        <f>SUM(P123:P142)</f>
        <v>0</v>
      </c>
      <c r="R122" s="121">
        <f>SUM(R123:R142)</f>
        <v>21.191220039999997</v>
      </c>
      <c r="T122" s="122">
        <f>SUM(T123:T142)</f>
        <v>0</v>
      </c>
      <c r="AR122" s="116" t="s">
        <v>80</v>
      </c>
      <c r="AT122" s="123" t="s">
        <v>71</v>
      </c>
      <c r="AU122" s="123" t="s">
        <v>80</v>
      </c>
      <c r="AY122" s="116" t="s">
        <v>139</v>
      </c>
      <c r="BK122" s="124">
        <f>SUM(BK123:BK142)</f>
        <v>0</v>
      </c>
    </row>
    <row r="123" spans="2:65" s="1" customFormat="1" ht="37.75" customHeight="1">
      <c r="B123" s="32"/>
      <c r="C123" s="127" t="s">
        <v>208</v>
      </c>
      <c r="D123" s="127" t="s">
        <v>142</v>
      </c>
      <c r="E123" s="128" t="s">
        <v>570</v>
      </c>
      <c r="F123" s="129" t="s">
        <v>571</v>
      </c>
      <c r="G123" s="130" t="s">
        <v>211</v>
      </c>
      <c r="H123" s="131">
        <v>12.089</v>
      </c>
      <c r="I123" s="132"/>
      <c r="J123" s="133">
        <f>ROUND(I123*H123,2)</f>
        <v>0</v>
      </c>
      <c r="K123" s="129" t="s">
        <v>146</v>
      </c>
      <c r="L123" s="32"/>
      <c r="M123" s="134" t="s">
        <v>19</v>
      </c>
      <c r="N123" s="135" t="s">
        <v>43</v>
      </c>
      <c r="P123" s="136">
        <f>O123*H123</f>
        <v>0</v>
      </c>
      <c r="Q123" s="136">
        <v>1E-4</v>
      </c>
      <c r="R123" s="136">
        <f>Q123*H123</f>
        <v>1.2089000000000002E-3</v>
      </c>
      <c r="S123" s="136">
        <v>0</v>
      </c>
      <c r="T123" s="137">
        <f>S123*H123</f>
        <v>0</v>
      </c>
      <c r="AR123" s="138" t="s">
        <v>147</v>
      </c>
      <c r="AT123" s="138" t="s">
        <v>142</v>
      </c>
      <c r="AU123" s="138" t="s">
        <v>82</v>
      </c>
      <c r="AY123" s="17" t="s">
        <v>139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147</v>
      </c>
      <c r="BM123" s="138" t="s">
        <v>572</v>
      </c>
    </row>
    <row r="124" spans="2:65" s="1" customFormat="1" ht="11">
      <c r="B124" s="32"/>
      <c r="D124" s="140" t="s">
        <v>149</v>
      </c>
      <c r="F124" s="141" t="s">
        <v>573</v>
      </c>
      <c r="I124" s="142"/>
      <c r="L124" s="32"/>
      <c r="M124" s="143"/>
      <c r="T124" s="53"/>
      <c r="AT124" s="17" t="s">
        <v>149</v>
      </c>
      <c r="AU124" s="17" t="s">
        <v>82</v>
      </c>
    </row>
    <row r="125" spans="2:65" s="12" customFormat="1" ht="24">
      <c r="B125" s="144"/>
      <c r="D125" s="145" t="s">
        <v>151</v>
      </c>
      <c r="E125" s="146" t="s">
        <v>19</v>
      </c>
      <c r="F125" s="147" t="s">
        <v>574</v>
      </c>
      <c r="H125" s="148">
        <v>12.089</v>
      </c>
      <c r="I125" s="149"/>
      <c r="L125" s="144"/>
      <c r="M125" s="150"/>
      <c r="T125" s="151"/>
      <c r="AT125" s="146" t="s">
        <v>151</v>
      </c>
      <c r="AU125" s="146" t="s">
        <v>82</v>
      </c>
      <c r="AV125" s="12" t="s">
        <v>82</v>
      </c>
      <c r="AW125" s="12" t="s">
        <v>33</v>
      </c>
      <c r="AX125" s="12" t="s">
        <v>80</v>
      </c>
      <c r="AY125" s="146" t="s">
        <v>139</v>
      </c>
    </row>
    <row r="126" spans="2:65" s="1" customFormat="1" ht="24.25" customHeight="1">
      <c r="B126" s="32"/>
      <c r="C126" s="172" t="s">
        <v>219</v>
      </c>
      <c r="D126" s="172" t="s">
        <v>519</v>
      </c>
      <c r="E126" s="173" t="s">
        <v>575</v>
      </c>
      <c r="F126" s="174" t="s">
        <v>576</v>
      </c>
      <c r="G126" s="175" t="s">
        <v>211</v>
      </c>
      <c r="H126" s="176">
        <v>14.319000000000001</v>
      </c>
      <c r="I126" s="177"/>
      <c r="J126" s="178">
        <f>ROUND(I126*H126,2)</f>
        <v>0</v>
      </c>
      <c r="K126" s="174" t="s">
        <v>146</v>
      </c>
      <c r="L126" s="179"/>
      <c r="M126" s="180" t="s">
        <v>19</v>
      </c>
      <c r="N126" s="181" t="s">
        <v>43</v>
      </c>
      <c r="P126" s="136">
        <f>O126*H126</f>
        <v>0</v>
      </c>
      <c r="Q126" s="136">
        <v>5.0000000000000001E-4</v>
      </c>
      <c r="R126" s="136">
        <f>Q126*H126</f>
        <v>7.1595000000000009E-3</v>
      </c>
      <c r="S126" s="136">
        <v>0</v>
      </c>
      <c r="T126" s="137">
        <f>S126*H126</f>
        <v>0</v>
      </c>
      <c r="AR126" s="138" t="s">
        <v>219</v>
      </c>
      <c r="AT126" s="138" t="s">
        <v>519</v>
      </c>
      <c r="AU126" s="138" t="s">
        <v>82</v>
      </c>
      <c r="AY126" s="17" t="s">
        <v>139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147</v>
      </c>
      <c r="BM126" s="138" t="s">
        <v>577</v>
      </c>
    </row>
    <row r="127" spans="2:65" s="12" customFormat="1" ht="12">
      <c r="B127" s="144"/>
      <c r="D127" s="145" t="s">
        <v>151</v>
      </c>
      <c r="F127" s="147" t="s">
        <v>578</v>
      </c>
      <c r="H127" s="148">
        <v>14.319000000000001</v>
      </c>
      <c r="I127" s="149"/>
      <c r="L127" s="144"/>
      <c r="M127" s="150"/>
      <c r="T127" s="151"/>
      <c r="AT127" s="146" t="s">
        <v>151</v>
      </c>
      <c r="AU127" s="146" t="s">
        <v>82</v>
      </c>
      <c r="AV127" s="12" t="s">
        <v>82</v>
      </c>
      <c r="AW127" s="12" t="s">
        <v>4</v>
      </c>
      <c r="AX127" s="12" t="s">
        <v>80</v>
      </c>
      <c r="AY127" s="146" t="s">
        <v>139</v>
      </c>
    </row>
    <row r="128" spans="2:65" s="1" customFormat="1" ht="37.75" customHeight="1">
      <c r="B128" s="32"/>
      <c r="C128" s="127" t="s">
        <v>140</v>
      </c>
      <c r="D128" s="127" t="s">
        <v>142</v>
      </c>
      <c r="E128" s="128" t="s">
        <v>579</v>
      </c>
      <c r="F128" s="129" t="s">
        <v>580</v>
      </c>
      <c r="G128" s="130" t="s">
        <v>145</v>
      </c>
      <c r="H128" s="131">
        <v>6.0449999999999999</v>
      </c>
      <c r="I128" s="132"/>
      <c r="J128" s="133">
        <f>ROUND(I128*H128,2)</f>
        <v>0</v>
      </c>
      <c r="K128" s="129" t="s">
        <v>146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2.16</v>
      </c>
      <c r="R128" s="136">
        <f>Q128*H128</f>
        <v>13.0572</v>
      </c>
      <c r="S128" s="136">
        <v>0</v>
      </c>
      <c r="T128" s="137">
        <f>S128*H128</f>
        <v>0</v>
      </c>
      <c r="AR128" s="138" t="s">
        <v>147</v>
      </c>
      <c r="AT128" s="138" t="s">
        <v>142</v>
      </c>
      <c r="AU128" s="138" t="s">
        <v>82</v>
      </c>
      <c r="AY128" s="17" t="s">
        <v>139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147</v>
      </c>
      <c r="BM128" s="138" t="s">
        <v>581</v>
      </c>
    </row>
    <row r="129" spans="2:65" s="1" customFormat="1" ht="11">
      <c r="B129" s="32"/>
      <c r="D129" s="140" t="s">
        <v>149</v>
      </c>
      <c r="F129" s="141" t="s">
        <v>582</v>
      </c>
      <c r="I129" s="142"/>
      <c r="L129" s="32"/>
      <c r="M129" s="143"/>
      <c r="T129" s="53"/>
      <c r="AT129" s="17" t="s">
        <v>149</v>
      </c>
      <c r="AU129" s="17" t="s">
        <v>82</v>
      </c>
    </row>
    <row r="130" spans="2:65" s="12" customFormat="1" ht="24">
      <c r="B130" s="144"/>
      <c r="D130" s="145" t="s">
        <v>151</v>
      </c>
      <c r="E130" s="146" t="s">
        <v>19</v>
      </c>
      <c r="F130" s="147" t="s">
        <v>583</v>
      </c>
      <c r="H130" s="148">
        <v>6.0449999999999999</v>
      </c>
      <c r="I130" s="149"/>
      <c r="L130" s="144"/>
      <c r="M130" s="150"/>
      <c r="T130" s="151"/>
      <c r="AT130" s="146" t="s">
        <v>151</v>
      </c>
      <c r="AU130" s="146" t="s">
        <v>82</v>
      </c>
      <c r="AV130" s="12" t="s">
        <v>82</v>
      </c>
      <c r="AW130" s="12" t="s">
        <v>33</v>
      </c>
      <c r="AX130" s="12" t="s">
        <v>80</v>
      </c>
      <c r="AY130" s="146" t="s">
        <v>139</v>
      </c>
    </row>
    <row r="131" spans="2:65" s="1" customFormat="1" ht="33" customHeight="1">
      <c r="B131" s="32"/>
      <c r="C131" s="127" t="s">
        <v>242</v>
      </c>
      <c r="D131" s="127" t="s">
        <v>142</v>
      </c>
      <c r="E131" s="128" t="s">
        <v>584</v>
      </c>
      <c r="F131" s="129" t="s">
        <v>585</v>
      </c>
      <c r="G131" s="130" t="s">
        <v>145</v>
      </c>
      <c r="H131" s="131">
        <v>3.2210000000000001</v>
      </c>
      <c r="I131" s="132"/>
      <c r="J131" s="133">
        <f>ROUND(I131*H131,2)</f>
        <v>0</v>
      </c>
      <c r="K131" s="129" t="s">
        <v>146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2.5018699999999998</v>
      </c>
      <c r="R131" s="136">
        <f>Q131*H131</f>
        <v>8.0585232700000002</v>
      </c>
      <c r="S131" s="136">
        <v>0</v>
      </c>
      <c r="T131" s="137">
        <f>S131*H131</f>
        <v>0</v>
      </c>
      <c r="AR131" s="138" t="s">
        <v>147</v>
      </c>
      <c r="AT131" s="138" t="s">
        <v>142</v>
      </c>
      <c r="AU131" s="138" t="s">
        <v>82</v>
      </c>
      <c r="AY131" s="17" t="s">
        <v>139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147</v>
      </c>
      <c r="BM131" s="138" t="s">
        <v>586</v>
      </c>
    </row>
    <row r="132" spans="2:65" s="1" customFormat="1" ht="11">
      <c r="B132" s="32"/>
      <c r="D132" s="140" t="s">
        <v>149</v>
      </c>
      <c r="F132" s="141" t="s">
        <v>587</v>
      </c>
      <c r="I132" s="142"/>
      <c r="L132" s="32"/>
      <c r="M132" s="143"/>
      <c r="T132" s="53"/>
      <c r="AT132" s="17" t="s">
        <v>149</v>
      </c>
      <c r="AU132" s="17" t="s">
        <v>82</v>
      </c>
    </row>
    <row r="133" spans="2:65" s="12" customFormat="1" ht="24">
      <c r="B133" s="144"/>
      <c r="D133" s="145" t="s">
        <v>151</v>
      </c>
      <c r="E133" s="146" t="s">
        <v>19</v>
      </c>
      <c r="F133" s="147" t="s">
        <v>588</v>
      </c>
      <c r="H133" s="148">
        <v>3.2210000000000001</v>
      </c>
      <c r="I133" s="149"/>
      <c r="L133" s="144"/>
      <c r="M133" s="150"/>
      <c r="T133" s="151"/>
      <c r="AT133" s="146" t="s">
        <v>151</v>
      </c>
      <c r="AU133" s="146" t="s">
        <v>82</v>
      </c>
      <c r="AV133" s="12" t="s">
        <v>82</v>
      </c>
      <c r="AW133" s="12" t="s">
        <v>33</v>
      </c>
      <c r="AX133" s="12" t="s">
        <v>80</v>
      </c>
      <c r="AY133" s="146" t="s">
        <v>139</v>
      </c>
    </row>
    <row r="134" spans="2:65" s="1" customFormat="1" ht="16.5" customHeight="1">
      <c r="B134" s="32"/>
      <c r="C134" s="127" t="s">
        <v>247</v>
      </c>
      <c r="D134" s="127" t="s">
        <v>142</v>
      </c>
      <c r="E134" s="128" t="s">
        <v>589</v>
      </c>
      <c r="F134" s="129" t="s">
        <v>590</v>
      </c>
      <c r="G134" s="130" t="s">
        <v>211</v>
      </c>
      <c r="H134" s="131">
        <v>7.3849999999999998</v>
      </c>
      <c r="I134" s="132"/>
      <c r="J134" s="133">
        <f>ROUND(I134*H134,2)</f>
        <v>0</v>
      </c>
      <c r="K134" s="129" t="s">
        <v>146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2.47E-3</v>
      </c>
      <c r="R134" s="136">
        <f>Q134*H134</f>
        <v>1.8240949999999999E-2</v>
      </c>
      <c r="S134" s="136">
        <v>0</v>
      </c>
      <c r="T134" s="137">
        <f>S134*H134</f>
        <v>0</v>
      </c>
      <c r="AR134" s="138" t="s">
        <v>147</v>
      </c>
      <c r="AT134" s="138" t="s">
        <v>142</v>
      </c>
      <c r="AU134" s="138" t="s">
        <v>82</v>
      </c>
      <c r="AY134" s="17" t="s">
        <v>139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147</v>
      </c>
      <c r="BM134" s="138" t="s">
        <v>591</v>
      </c>
    </row>
    <row r="135" spans="2:65" s="1" customFormat="1" ht="11">
      <c r="B135" s="32"/>
      <c r="D135" s="140" t="s">
        <v>149</v>
      </c>
      <c r="F135" s="141" t="s">
        <v>592</v>
      </c>
      <c r="I135" s="142"/>
      <c r="L135" s="32"/>
      <c r="M135" s="143"/>
      <c r="T135" s="53"/>
      <c r="AT135" s="17" t="s">
        <v>149</v>
      </c>
      <c r="AU135" s="17" t="s">
        <v>82</v>
      </c>
    </row>
    <row r="136" spans="2:65" s="12" customFormat="1" ht="24">
      <c r="B136" s="144"/>
      <c r="D136" s="145" t="s">
        <v>151</v>
      </c>
      <c r="E136" s="146" t="s">
        <v>19</v>
      </c>
      <c r="F136" s="147" t="s">
        <v>593</v>
      </c>
      <c r="H136" s="148">
        <v>7.3849999999999998</v>
      </c>
      <c r="I136" s="149"/>
      <c r="L136" s="144"/>
      <c r="M136" s="150"/>
      <c r="T136" s="151"/>
      <c r="AT136" s="146" t="s">
        <v>151</v>
      </c>
      <c r="AU136" s="146" t="s">
        <v>82</v>
      </c>
      <c r="AV136" s="12" t="s">
        <v>82</v>
      </c>
      <c r="AW136" s="12" t="s">
        <v>33</v>
      </c>
      <c r="AX136" s="12" t="s">
        <v>80</v>
      </c>
      <c r="AY136" s="146" t="s">
        <v>139</v>
      </c>
    </row>
    <row r="137" spans="2:65" s="1" customFormat="1" ht="16.5" customHeight="1">
      <c r="B137" s="32"/>
      <c r="C137" s="127" t="s">
        <v>254</v>
      </c>
      <c r="D137" s="127" t="s">
        <v>142</v>
      </c>
      <c r="E137" s="128" t="s">
        <v>594</v>
      </c>
      <c r="F137" s="129" t="s">
        <v>595</v>
      </c>
      <c r="G137" s="130" t="s">
        <v>211</v>
      </c>
      <c r="H137" s="131">
        <v>7.3849999999999998</v>
      </c>
      <c r="I137" s="132"/>
      <c r="J137" s="133">
        <f>ROUND(I137*H137,2)</f>
        <v>0</v>
      </c>
      <c r="K137" s="129" t="s">
        <v>146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147</v>
      </c>
      <c r="AT137" s="138" t="s">
        <v>142</v>
      </c>
      <c r="AU137" s="138" t="s">
        <v>82</v>
      </c>
      <c r="AY137" s="17" t="s">
        <v>139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147</v>
      </c>
      <c r="BM137" s="138" t="s">
        <v>596</v>
      </c>
    </row>
    <row r="138" spans="2:65" s="1" customFormat="1" ht="11">
      <c r="B138" s="32"/>
      <c r="D138" s="140" t="s">
        <v>149</v>
      </c>
      <c r="F138" s="141" t="s">
        <v>597</v>
      </c>
      <c r="I138" s="142"/>
      <c r="L138" s="32"/>
      <c r="M138" s="143"/>
      <c r="T138" s="53"/>
      <c r="AT138" s="17" t="s">
        <v>149</v>
      </c>
      <c r="AU138" s="17" t="s">
        <v>82</v>
      </c>
    </row>
    <row r="139" spans="2:65" s="12" customFormat="1" ht="24">
      <c r="B139" s="144"/>
      <c r="D139" s="145" t="s">
        <v>151</v>
      </c>
      <c r="E139" s="146" t="s">
        <v>19</v>
      </c>
      <c r="F139" s="147" t="s">
        <v>593</v>
      </c>
      <c r="H139" s="148">
        <v>7.3849999999999998</v>
      </c>
      <c r="I139" s="149"/>
      <c r="L139" s="144"/>
      <c r="M139" s="150"/>
      <c r="T139" s="151"/>
      <c r="AT139" s="146" t="s">
        <v>151</v>
      </c>
      <c r="AU139" s="146" t="s">
        <v>82</v>
      </c>
      <c r="AV139" s="12" t="s">
        <v>82</v>
      </c>
      <c r="AW139" s="12" t="s">
        <v>33</v>
      </c>
      <c r="AX139" s="12" t="s">
        <v>80</v>
      </c>
      <c r="AY139" s="146" t="s">
        <v>139</v>
      </c>
    </row>
    <row r="140" spans="2:65" s="1" customFormat="1" ht="24.25" customHeight="1">
      <c r="B140" s="32"/>
      <c r="C140" s="127" t="s">
        <v>261</v>
      </c>
      <c r="D140" s="127" t="s">
        <v>142</v>
      </c>
      <c r="E140" s="128" t="s">
        <v>598</v>
      </c>
      <c r="F140" s="129" t="s">
        <v>599</v>
      </c>
      <c r="G140" s="130" t="s">
        <v>283</v>
      </c>
      <c r="H140" s="131">
        <v>4.5999999999999999E-2</v>
      </c>
      <c r="I140" s="132"/>
      <c r="J140" s="133">
        <f>ROUND(I140*H140,2)</f>
        <v>0</v>
      </c>
      <c r="K140" s="129" t="s">
        <v>146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1.06277</v>
      </c>
      <c r="R140" s="136">
        <f>Q140*H140</f>
        <v>4.8887420000000001E-2</v>
      </c>
      <c r="S140" s="136">
        <v>0</v>
      </c>
      <c r="T140" s="137">
        <f>S140*H140</f>
        <v>0</v>
      </c>
      <c r="AR140" s="138" t="s">
        <v>147</v>
      </c>
      <c r="AT140" s="138" t="s">
        <v>142</v>
      </c>
      <c r="AU140" s="138" t="s">
        <v>82</v>
      </c>
      <c r="AY140" s="17" t="s">
        <v>139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147</v>
      </c>
      <c r="BM140" s="138" t="s">
        <v>600</v>
      </c>
    </row>
    <row r="141" spans="2:65" s="1" customFormat="1" ht="11">
      <c r="B141" s="32"/>
      <c r="D141" s="140" t="s">
        <v>149</v>
      </c>
      <c r="F141" s="141" t="s">
        <v>601</v>
      </c>
      <c r="I141" s="142"/>
      <c r="L141" s="32"/>
      <c r="M141" s="143"/>
      <c r="T141" s="53"/>
      <c r="AT141" s="17" t="s">
        <v>149</v>
      </c>
      <c r="AU141" s="17" t="s">
        <v>82</v>
      </c>
    </row>
    <row r="142" spans="2:65" s="12" customFormat="1" ht="36">
      <c r="B142" s="144"/>
      <c r="D142" s="145" t="s">
        <v>151</v>
      </c>
      <c r="E142" s="146" t="s">
        <v>19</v>
      </c>
      <c r="F142" s="147" t="s">
        <v>602</v>
      </c>
      <c r="H142" s="148">
        <v>4.5999999999999999E-2</v>
      </c>
      <c r="I142" s="149"/>
      <c r="L142" s="144"/>
      <c r="M142" s="150"/>
      <c r="T142" s="151"/>
      <c r="AT142" s="146" t="s">
        <v>151</v>
      </c>
      <c r="AU142" s="146" t="s">
        <v>82</v>
      </c>
      <c r="AV142" s="12" t="s">
        <v>82</v>
      </c>
      <c r="AW142" s="12" t="s">
        <v>33</v>
      </c>
      <c r="AX142" s="12" t="s">
        <v>80</v>
      </c>
      <c r="AY142" s="146" t="s">
        <v>139</v>
      </c>
    </row>
    <row r="143" spans="2:65" s="11" customFormat="1" ht="22.75" customHeight="1">
      <c r="B143" s="115"/>
      <c r="D143" s="116" t="s">
        <v>71</v>
      </c>
      <c r="E143" s="125" t="s">
        <v>176</v>
      </c>
      <c r="F143" s="125" t="s">
        <v>603</v>
      </c>
      <c r="I143" s="118"/>
      <c r="J143" s="126">
        <f>BK143</f>
        <v>0</v>
      </c>
      <c r="L143" s="115"/>
      <c r="M143" s="120"/>
      <c r="P143" s="121">
        <f>SUM(P144:P241)</f>
        <v>0</v>
      </c>
      <c r="R143" s="121">
        <f>SUM(R144:R241)</f>
        <v>25.131407249999999</v>
      </c>
      <c r="T143" s="122">
        <f>SUM(T144:T241)</f>
        <v>0</v>
      </c>
      <c r="AR143" s="116" t="s">
        <v>80</v>
      </c>
      <c r="AT143" s="123" t="s">
        <v>71</v>
      </c>
      <c r="AU143" s="123" t="s">
        <v>80</v>
      </c>
      <c r="AY143" s="116" t="s">
        <v>139</v>
      </c>
      <c r="BK143" s="124">
        <f>SUM(BK144:BK241)</f>
        <v>0</v>
      </c>
    </row>
    <row r="144" spans="2:65" s="1" customFormat="1" ht="37.75" customHeight="1">
      <c r="B144" s="32"/>
      <c r="C144" s="127" t="s">
        <v>268</v>
      </c>
      <c r="D144" s="127" t="s">
        <v>142</v>
      </c>
      <c r="E144" s="128" t="s">
        <v>604</v>
      </c>
      <c r="F144" s="129" t="s">
        <v>605</v>
      </c>
      <c r="G144" s="130" t="s">
        <v>211</v>
      </c>
      <c r="H144" s="131">
        <v>37.42</v>
      </c>
      <c r="I144" s="132"/>
      <c r="J144" s="133">
        <f>ROUND(I144*H144,2)</f>
        <v>0</v>
      </c>
      <c r="K144" s="129" t="s">
        <v>146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0.36063000000000001</v>
      </c>
      <c r="R144" s="136">
        <f>Q144*H144</f>
        <v>13.494774600000001</v>
      </c>
      <c r="S144" s="136">
        <v>0</v>
      </c>
      <c r="T144" s="137">
        <f>S144*H144</f>
        <v>0</v>
      </c>
      <c r="AR144" s="138" t="s">
        <v>147</v>
      </c>
      <c r="AT144" s="138" t="s">
        <v>142</v>
      </c>
      <c r="AU144" s="138" t="s">
        <v>82</v>
      </c>
      <c r="AY144" s="17" t="s">
        <v>139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147</v>
      </c>
      <c r="BM144" s="138" t="s">
        <v>606</v>
      </c>
    </row>
    <row r="145" spans="2:65" s="1" customFormat="1" ht="11">
      <c r="B145" s="32"/>
      <c r="D145" s="140" t="s">
        <v>149</v>
      </c>
      <c r="F145" s="141" t="s">
        <v>607</v>
      </c>
      <c r="I145" s="142"/>
      <c r="L145" s="32"/>
      <c r="M145" s="143"/>
      <c r="T145" s="53"/>
      <c r="AT145" s="17" t="s">
        <v>149</v>
      </c>
      <c r="AU145" s="17" t="s">
        <v>82</v>
      </c>
    </row>
    <row r="146" spans="2:65" s="12" customFormat="1" ht="24">
      <c r="B146" s="144"/>
      <c r="D146" s="145" t="s">
        <v>151</v>
      </c>
      <c r="E146" s="146" t="s">
        <v>19</v>
      </c>
      <c r="F146" s="147" t="s">
        <v>608</v>
      </c>
      <c r="H146" s="148">
        <v>37.42</v>
      </c>
      <c r="I146" s="149"/>
      <c r="L146" s="144"/>
      <c r="M146" s="150"/>
      <c r="T146" s="151"/>
      <c r="AT146" s="146" t="s">
        <v>151</v>
      </c>
      <c r="AU146" s="146" t="s">
        <v>82</v>
      </c>
      <c r="AV146" s="12" t="s">
        <v>82</v>
      </c>
      <c r="AW146" s="12" t="s">
        <v>33</v>
      </c>
      <c r="AX146" s="12" t="s">
        <v>80</v>
      </c>
      <c r="AY146" s="146" t="s">
        <v>139</v>
      </c>
    </row>
    <row r="147" spans="2:65" s="1" customFormat="1" ht="21.75" customHeight="1">
      <c r="B147" s="32"/>
      <c r="C147" s="127" t="s">
        <v>8</v>
      </c>
      <c r="D147" s="127" t="s">
        <v>142</v>
      </c>
      <c r="E147" s="128" t="s">
        <v>609</v>
      </c>
      <c r="F147" s="129" t="s">
        <v>610</v>
      </c>
      <c r="G147" s="130" t="s">
        <v>383</v>
      </c>
      <c r="H147" s="131">
        <v>8</v>
      </c>
      <c r="I147" s="132"/>
      <c r="J147" s="133">
        <f>ROUND(I147*H147,2)</f>
        <v>0</v>
      </c>
      <c r="K147" s="129" t="s">
        <v>146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6.8799999999999998E-3</v>
      </c>
      <c r="R147" s="136">
        <f>Q147*H147</f>
        <v>5.5039999999999999E-2</v>
      </c>
      <c r="S147" s="136">
        <v>0</v>
      </c>
      <c r="T147" s="137">
        <f>S147*H147</f>
        <v>0</v>
      </c>
      <c r="AR147" s="138" t="s">
        <v>147</v>
      </c>
      <c r="AT147" s="138" t="s">
        <v>142</v>
      </c>
      <c r="AU147" s="138" t="s">
        <v>82</v>
      </c>
      <c r="AY147" s="17" t="s">
        <v>139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80</v>
      </c>
      <c r="BK147" s="139">
        <f>ROUND(I147*H147,2)</f>
        <v>0</v>
      </c>
      <c r="BL147" s="17" t="s">
        <v>147</v>
      </c>
      <c r="BM147" s="138" t="s">
        <v>611</v>
      </c>
    </row>
    <row r="148" spans="2:65" s="1" customFormat="1" ht="11">
      <c r="B148" s="32"/>
      <c r="D148" s="140" t="s">
        <v>149</v>
      </c>
      <c r="F148" s="141" t="s">
        <v>612</v>
      </c>
      <c r="I148" s="142"/>
      <c r="L148" s="32"/>
      <c r="M148" s="143"/>
      <c r="T148" s="53"/>
      <c r="AT148" s="17" t="s">
        <v>149</v>
      </c>
      <c r="AU148" s="17" t="s">
        <v>82</v>
      </c>
    </row>
    <row r="149" spans="2:65" s="12" customFormat="1" ht="12">
      <c r="B149" s="144"/>
      <c r="D149" s="145" t="s">
        <v>151</v>
      </c>
      <c r="E149" s="146" t="s">
        <v>19</v>
      </c>
      <c r="F149" s="147" t="s">
        <v>613</v>
      </c>
      <c r="H149" s="148">
        <v>5</v>
      </c>
      <c r="I149" s="149"/>
      <c r="L149" s="144"/>
      <c r="M149" s="150"/>
      <c r="T149" s="151"/>
      <c r="AT149" s="146" t="s">
        <v>151</v>
      </c>
      <c r="AU149" s="146" t="s">
        <v>82</v>
      </c>
      <c r="AV149" s="12" t="s">
        <v>82</v>
      </c>
      <c r="AW149" s="12" t="s">
        <v>33</v>
      </c>
      <c r="AX149" s="12" t="s">
        <v>72</v>
      </c>
      <c r="AY149" s="146" t="s">
        <v>139</v>
      </c>
    </row>
    <row r="150" spans="2:65" s="12" customFormat="1" ht="12">
      <c r="B150" s="144"/>
      <c r="D150" s="145" t="s">
        <v>151</v>
      </c>
      <c r="E150" s="146" t="s">
        <v>19</v>
      </c>
      <c r="F150" s="147" t="s">
        <v>614</v>
      </c>
      <c r="H150" s="148">
        <v>3</v>
      </c>
      <c r="I150" s="149"/>
      <c r="L150" s="144"/>
      <c r="M150" s="150"/>
      <c r="T150" s="151"/>
      <c r="AT150" s="146" t="s">
        <v>151</v>
      </c>
      <c r="AU150" s="146" t="s">
        <v>82</v>
      </c>
      <c r="AV150" s="12" t="s">
        <v>82</v>
      </c>
      <c r="AW150" s="12" t="s">
        <v>33</v>
      </c>
      <c r="AX150" s="12" t="s">
        <v>72</v>
      </c>
      <c r="AY150" s="146" t="s">
        <v>139</v>
      </c>
    </row>
    <row r="151" spans="2:65" s="13" customFormat="1" ht="12">
      <c r="B151" s="152"/>
      <c r="D151" s="145" t="s">
        <v>151</v>
      </c>
      <c r="E151" s="153" t="s">
        <v>19</v>
      </c>
      <c r="F151" s="154" t="s">
        <v>163</v>
      </c>
      <c r="H151" s="155">
        <v>8</v>
      </c>
      <c r="I151" s="156"/>
      <c r="L151" s="152"/>
      <c r="M151" s="157"/>
      <c r="T151" s="158"/>
      <c r="AT151" s="153" t="s">
        <v>151</v>
      </c>
      <c r="AU151" s="153" t="s">
        <v>82</v>
      </c>
      <c r="AV151" s="13" t="s">
        <v>147</v>
      </c>
      <c r="AW151" s="13" t="s">
        <v>33</v>
      </c>
      <c r="AX151" s="13" t="s">
        <v>80</v>
      </c>
      <c r="AY151" s="153" t="s">
        <v>139</v>
      </c>
    </row>
    <row r="152" spans="2:65" s="1" customFormat="1" ht="24.25" customHeight="1">
      <c r="B152" s="32"/>
      <c r="C152" s="172" t="s">
        <v>286</v>
      </c>
      <c r="D152" s="172" t="s">
        <v>519</v>
      </c>
      <c r="E152" s="173" t="s">
        <v>615</v>
      </c>
      <c r="F152" s="174" t="s">
        <v>616</v>
      </c>
      <c r="G152" s="175" t="s">
        <v>383</v>
      </c>
      <c r="H152" s="176">
        <v>5</v>
      </c>
      <c r="I152" s="177"/>
      <c r="J152" s="178">
        <f>ROUND(I152*H152,2)</f>
        <v>0</v>
      </c>
      <c r="K152" s="174" t="s">
        <v>146</v>
      </c>
      <c r="L152" s="179"/>
      <c r="M152" s="180" t="s">
        <v>19</v>
      </c>
      <c r="N152" s="181" t="s">
        <v>43</v>
      </c>
      <c r="P152" s="136">
        <f>O152*H152</f>
        <v>0</v>
      </c>
      <c r="Q152" s="136">
        <v>6.3E-2</v>
      </c>
      <c r="R152" s="136">
        <f>Q152*H152</f>
        <v>0.315</v>
      </c>
      <c r="S152" s="136">
        <v>0</v>
      </c>
      <c r="T152" s="137">
        <f>S152*H152</f>
        <v>0</v>
      </c>
      <c r="AR152" s="138" t="s">
        <v>219</v>
      </c>
      <c r="AT152" s="138" t="s">
        <v>519</v>
      </c>
      <c r="AU152" s="138" t="s">
        <v>82</v>
      </c>
      <c r="AY152" s="17" t="s">
        <v>139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147</v>
      </c>
      <c r="BM152" s="138" t="s">
        <v>617</v>
      </c>
    </row>
    <row r="153" spans="2:65" s="1" customFormat="1" ht="24.25" customHeight="1">
      <c r="B153" s="32"/>
      <c r="C153" s="172" t="s">
        <v>291</v>
      </c>
      <c r="D153" s="172" t="s">
        <v>519</v>
      </c>
      <c r="E153" s="173" t="s">
        <v>618</v>
      </c>
      <c r="F153" s="174" t="s">
        <v>619</v>
      </c>
      <c r="G153" s="175" t="s">
        <v>383</v>
      </c>
      <c r="H153" s="176">
        <v>3</v>
      </c>
      <c r="I153" s="177"/>
      <c r="J153" s="178">
        <f>ROUND(I153*H153,2)</f>
        <v>0</v>
      </c>
      <c r="K153" s="174" t="s">
        <v>620</v>
      </c>
      <c r="L153" s="179"/>
      <c r="M153" s="180" t="s">
        <v>19</v>
      </c>
      <c r="N153" s="181" t="s">
        <v>43</v>
      </c>
      <c r="P153" s="136">
        <f>O153*H153</f>
        <v>0</v>
      </c>
      <c r="Q153" s="136">
        <v>5.2999999999999999E-2</v>
      </c>
      <c r="R153" s="136">
        <f>Q153*H153</f>
        <v>0.159</v>
      </c>
      <c r="S153" s="136">
        <v>0</v>
      </c>
      <c r="T153" s="137">
        <f>S153*H153</f>
        <v>0</v>
      </c>
      <c r="AR153" s="138" t="s">
        <v>219</v>
      </c>
      <c r="AT153" s="138" t="s">
        <v>519</v>
      </c>
      <c r="AU153" s="138" t="s">
        <v>82</v>
      </c>
      <c r="AY153" s="17" t="s">
        <v>139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147</v>
      </c>
      <c r="BM153" s="138" t="s">
        <v>621</v>
      </c>
    </row>
    <row r="154" spans="2:65" s="1" customFormat="1" ht="24.25" customHeight="1">
      <c r="B154" s="32"/>
      <c r="C154" s="127" t="s">
        <v>297</v>
      </c>
      <c r="D154" s="127" t="s">
        <v>142</v>
      </c>
      <c r="E154" s="128" t="s">
        <v>622</v>
      </c>
      <c r="F154" s="129" t="s">
        <v>623</v>
      </c>
      <c r="G154" s="130" t="s">
        <v>383</v>
      </c>
      <c r="H154" s="131">
        <v>2</v>
      </c>
      <c r="I154" s="132"/>
      <c r="J154" s="133">
        <f>ROUND(I154*H154,2)</f>
        <v>0</v>
      </c>
      <c r="K154" s="129" t="s">
        <v>146</v>
      </c>
      <c r="L154" s="32"/>
      <c r="M154" s="134" t="s">
        <v>19</v>
      </c>
      <c r="N154" s="135" t="s">
        <v>43</v>
      </c>
      <c r="P154" s="136">
        <f>O154*H154</f>
        <v>0</v>
      </c>
      <c r="Q154" s="136">
        <v>9.1800000000000007E-3</v>
      </c>
      <c r="R154" s="136">
        <f>Q154*H154</f>
        <v>1.8360000000000001E-2</v>
      </c>
      <c r="S154" s="136">
        <v>0</v>
      </c>
      <c r="T154" s="137">
        <f>S154*H154</f>
        <v>0</v>
      </c>
      <c r="AR154" s="138" t="s">
        <v>147</v>
      </c>
      <c r="AT154" s="138" t="s">
        <v>142</v>
      </c>
      <c r="AU154" s="138" t="s">
        <v>82</v>
      </c>
      <c r="AY154" s="17" t="s">
        <v>139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80</v>
      </c>
      <c r="BK154" s="139">
        <f>ROUND(I154*H154,2)</f>
        <v>0</v>
      </c>
      <c r="BL154" s="17" t="s">
        <v>147</v>
      </c>
      <c r="BM154" s="138" t="s">
        <v>624</v>
      </c>
    </row>
    <row r="155" spans="2:65" s="1" customFormat="1" ht="11">
      <c r="B155" s="32"/>
      <c r="D155" s="140" t="s">
        <v>149</v>
      </c>
      <c r="F155" s="141" t="s">
        <v>625</v>
      </c>
      <c r="I155" s="142"/>
      <c r="L155" s="32"/>
      <c r="M155" s="143"/>
      <c r="T155" s="53"/>
      <c r="AT155" s="17" t="s">
        <v>149</v>
      </c>
      <c r="AU155" s="17" t="s">
        <v>82</v>
      </c>
    </row>
    <row r="156" spans="2:65" s="12" customFormat="1" ht="12">
      <c r="B156" s="144"/>
      <c r="D156" s="145" t="s">
        <v>151</v>
      </c>
      <c r="E156" s="146" t="s">
        <v>19</v>
      </c>
      <c r="F156" s="147" t="s">
        <v>626</v>
      </c>
      <c r="H156" s="148">
        <v>2</v>
      </c>
      <c r="I156" s="149"/>
      <c r="L156" s="144"/>
      <c r="M156" s="150"/>
      <c r="T156" s="151"/>
      <c r="AT156" s="146" t="s">
        <v>151</v>
      </c>
      <c r="AU156" s="146" t="s">
        <v>82</v>
      </c>
      <c r="AV156" s="12" t="s">
        <v>82</v>
      </c>
      <c r="AW156" s="12" t="s">
        <v>33</v>
      </c>
      <c r="AX156" s="12" t="s">
        <v>80</v>
      </c>
      <c r="AY156" s="146" t="s">
        <v>139</v>
      </c>
    </row>
    <row r="157" spans="2:65" s="1" customFormat="1" ht="21.75" customHeight="1">
      <c r="B157" s="32"/>
      <c r="C157" s="172" t="s">
        <v>303</v>
      </c>
      <c r="D157" s="172" t="s">
        <v>519</v>
      </c>
      <c r="E157" s="173" t="s">
        <v>627</v>
      </c>
      <c r="F157" s="174" t="s">
        <v>628</v>
      </c>
      <c r="G157" s="175" t="s">
        <v>383</v>
      </c>
      <c r="H157" s="176">
        <v>2</v>
      </c>
      <c r="I157" s="177"/>
      <c r="J157" s="178">
        <f>ROUND(I157*H157,2)</f>
        <v>0</v>
      </c>
      <c r="K157" s="174" t="s">
        <v>620</v>
      </c>
      <c r="L157" s="179"/>
      <c r="M157" s="180" t="s">
        <v>19</v>
      </c>
      <c r="N157" s="181" t="s">
        <v>43</v>
      </c>
      <c r="P157" s="136">
        <f>O157*H157</f>
        <v>0</v>
      </c>
      <c r="Q157" s="136">
        <v>0.217</v>
      </c>
      <c r="R157" s="136">
        <f>Q157*H157</f>
        <v>0.434</v>
      </c>
      <c r="S157" s="136">
        <v>0</v>
      </c>
      <c r="T157" s="137">
        <f>S157*H157</f>
        <v>0</v>
      </c>
      <c r="AR157" s="138" t="s">
        <v>219</v>
      </c>
      <c r="AT157" s="138" t="s">
        <v>519</v>
      </c>
      <c r="AU157" s="138" t="s">
        <v>82</v>
      </c>
      <c r="AY157" s="17" t="s">
        <v>139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80</v>
      </c>
      <c r="BK157" s="139">
        <f>ROUND(I157*H157,2)</f>
        <v>0</v>
      </c>
      <c r="BL157" s="17" t="s">
        <v>147</v>
      </c>
      <c r="BM157" s="138" t="s">
        <v>629</v>
      </c>
    </row>
    <row r="158" spans="2:65" s="1" customFormat="1" ht="44.25" customHeight="1">
      <c r="B158" s="32"/>
      <c r="C158" s="127" t="s">
        <v>309</v>
      </c>
      <c r="D158" s="127" t="s">
        <v>142</v>
      </c>
      <c r="E158" s="128" t="s">
        <v>630</v>
      </c>
      <c r="F158" s="129" t="s">
        <v>631</v>
      </c>
      <c r="G158" s="130" t="s">
        <v>383</v>
      </c>
      <c r="H158" s="131">
        <v>2</v>
      </c>
      <c r="I158" s="132"/>
      <c r="J158" s="133">
        <f>ROUND(I158*H158,2)</f>
        <v>0</v>
      </c>
      <c r="K158" s="129" t="s">
        <v>146</v>
      </c>
      <c r="L158" s="32"/>
      <c r="M158" s="134" t="s">
        <v>19</v>
      </c>
      <c r="N158" s="135" t="s">
        <v>43</v>
      </c>
      <c r="P158" s="136">
        <f>O158*H158</f>
        <v>0</v>
      </c>
      <c r="Q158" s="136">
        <v>2.6280000000000001E-2</v>
      </c>
      <c r="R158" s="136">
        <f>Q158*H158</f>
        <v>5.2560000000000003E-2</v>
      </c>
      <c r="S158" s="136">
        <v>0</v>
      </c>
      <c r="T158" s="137">
        <f>S158*H158</f>
        <v>0</v>
      </c>
      <c r="AR158" s="138" t="s">
        <v>147</v>
      </c>
      <c r="AT158" s="138" t="s">
        <v>142</v>
      </c>
      <c r="AU158" s="138" t="s">
        <v>82</v>
      </c>
      <c r="AY158" s="17" t="s">
        <v>139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80</v>
      </c>
      <c r="BK158" s="139">
        <f>ROUND(I158*H158,2)</f>
        <v>0</v>
      </c>
      <c r="BL158" s="17" t="s">
        <v>147</v>
      </c>
      <c r="BM158" s="138" t="s">
        <v>632</v>
      </c>
    </row>
    <row r="159" spans="2:65" s="1" customFormat="1" ht="11">
      <c r="B159" s="32"/>
      <c r="D159" s="140" t="s">
        <v>149</v>
      </c>
      <c r="F159" s="141" t="s">
        <v>633</v>
      </c>
      <c r="I159" s="142"/>
      <c r="L159" s="32"/>
      <c r="M159" s="143"/>
      <c r="T159" s="53"/>
      <c r="AT159" s="17" t="s">
        <v>149</v>
      </c>
      <c r="AU159" s="17" t="s">
        <v>82</v>
      </c>
    </row>
    <row r="160" spans="2:65" s="12" customFormat="1" ht="12">
      <c r="B160" s="144"/>
      <c r="D160" s="145" t="s">
        <v>151</v>
      </c>
      <c r="E160" s="146" t="s">
        <v>19</v>
      </c>
      <c r="F160" s="147" t="s">
        <v>634</v>
      </c>
      <c r="H160" s="148">
        <v>2</v>
      </c>
      <c r="I160" s="149"/>
      <c r="L160" s="144"/>
      <c r="M160" s="150"/>
      <c r="T160" s="151"/>
      <c r="AT160" s="146" t="s">
        <v>151</v>
      </c>
      <c r="AU160" s="146" t="s">
        <v>82</v>
      </c>
      <c r="AV160" s="12" t="s">
        <v>82</v>
      </c>
      <c r="AW160" s="12" t="s">
        <v>33</v>
      </c>
      <c r="AX160" s="12" t="s">
        <v>80</v>
      </c>
      <c r="AY160" s="146" t="s">
        <v>139</v>
      </c>
    </row>
    <row r="161" spans="2:65" s="1" customFormat="1" ht="44.25" customHeight="1">
      <c r="B161" s="32"/>
      <c r="C161" s="127" t="s">
        <v>7</v>
      </c>
      <c r="D161" s="127" t="s">
        <v>142</v>
      </c>
      <c r="E161" s="128" t="s">
        <v>635</v>
      </c>
      <c r="F161" s="129" t="s">
        <v>636</v>
      </c>
      <c r="G161" s="130" t="s">
        <v>383</v>
      </c>
      <c r="H161" s="131">
        <v>4</v>
      </c>
      <c r="I161" s="132"/>
      <c r="J161" s="133">
        <f>ROUND(I161*H161,2)</f>
        <v>0</v>
      </c>
      <c r="K161" s="129" t="s">
        <v>146</v>
      </c>
      <c r="L161" s="32"/>
      <c r="M161" s="134" t="s">
        <v>19</v>
      </c>
      <c r="N161" s="135" t="s">
        <v>43</v>
      </c>
      <c r="P161" s="136">
        <f>O161*H161</f>
        <v>0</v>
      </c>
      <c r="Q161" s="136">
        <v>3.2349999999999997E-2</v>
      </c>
      <c r="R161" s="136">
        <f>Q161*H161</f>
        <v>0.12939999999999999</v>
      </c>
      <c r="S161" s="136">
        <v>0</v>
      </c>
      <c r="T161" s="137">
        <f>S161*H161</f>
        <v>0</v>
      </c>
      <c r="AR161" s="138" t="s">
        <v>147</v>
      </c>
      <c r="AT161" s="138" t="s">
        <v>142</v>
      </c>
      <c r="AU161" s="138" t="s">
        <v>82</v>
      </c>
      <c r="AY161" s="17" t="s">
        <v>139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80</v>
      </c>
      <c r="BK161" s="139">
        <f>ROUND(I161*H161,2)</f>
        <v>0</v>
      </c>
      <c r="BL161" s="17" t="s">
        <v>147</v>
      </c>
      <c r="BM161" s="138" t="s">
        <v>637</v>
      </c>
    </row>
    <row r="162" spans="2:65" s="1" customFormat="1" ht="11">
      <c r="B162" s="32"/>
      <c r="D162" s="140" t="s">
        <v>149</v>
      </c>
      <c r="F162" s="141" t="s">
        <v>638</v>
      </c>
      <c r="I162" s="142"/>
      <c r="L162" s="32"/>
      <c r="M162" s="143"/>
      <c r="T162" s="53"/>
      <c r="AT162" s="17" t="s">
        <v>149</v>
      </c>
      <c r="AU162" s="17" t="s">
        <v>82</v>
      </c>
    </row>
    <row r="163" spans="2:65" s="12" customFormat="1" ht="12">
      <c r="B163" s="144"/>
      <c r="D163" s="145" t="s">
        <v>151</v>
      </c>
      <c r="E163" s="146" t="s">
        <v>19</v>
      </c>
      <c r="F163" s="147" t="s">
        <v>639</v>
      </c>
      <c r="H163" s="148">
        <v>4</v>
      </c>
      <c r="I163" s="149"/>
      <c r="L163" s="144"/>
      <c r="M163" s="150"/>
      <c r="T163" s="151"/>
      <c r="AT163" s="146" t="s">
        <v>151</v>
      </c>
      <c r="AU163" s="146" t="s">
        <v>82</v>
      </c>
      <c r="AV163" s="12" t="s">
        <v>82</v>
      </c>
      <c r="AW163" s="12" t="s">
        <v>33</v>
      </c>
      <c r="AX163" s="12" t="s">
        <v>80</v>
      </c>
      <c r="AY163" s="146" t="s">
        <v>139</v>
      </c>
    </row>
    <row r="164" spans="2:65" s="1" customFormat="1" ht="44.25" customHeight="1">
      <c r="B164" s="32"/>
      <c r="C164" s="127" t="s">
        <v>324</v>
      </c>
      <c r="D164" s="127" t="s">
        <v>142</v>
      </c>
      <c r="E164" s="128" t="s">
        <v>640</v>
      </c>
      <c r="F164" s="129" t="s">
        <v>641</v>
      </c>
      <c r="G164" s="130" t="s">
        <v>211</v>
      </c>
      <c r="H164" s="131">
        <v>1.284</v>
      </c>
      <c r="I164" s="132"/>
      <c r="J164" s="133">
        <f>ROUND(I164*H164,2)</f>
        <v>0</v>
      </c>
      <c r="K164" s="129" t="s">
        <v>146</v>
      </c>
      <c r="L164" s="32"/>
      <c r="M164" s="134" t="s">
        <v>19</v>
      </c>
      <c r="N164" s="135" t="s">
        <v>43</v>
      </c>
      <c r="P164" s="136">
        <f>O164*H164</f>
        <v>0</v>
      </c>
      <c r="Q164" s="136">
        <v>5.2859999999999997E-2</v>
      </c>
      <c r="R164" s="136">
        <f>Q164*H164</f>
        <v>6.787224E-2</v>
      </c>
      <c r="S164" s="136">
        <v>0</v>
      </c>
      <c r="T164" s="137">
        <f>S164*H164</f>
        <v>0</v>
      </c>
      <c r="AR164" s="138" t="s">
        <v>147</v>
      </c>
      <c r="AT164" s="138" t="s">
        <v>142</v>
      </c>
      <c r="AU164" s="138" t="s">
        <v>82</v>
      </c>
      <c r="AY164" s="17" t="s">
        <v>139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80</v>
      </c>
      <c r="BK164" s="139">
        <f>ROUND(I164*H164,2)</f>
        <v>0</v>
      </c>
      <c r="BL164" s="17" t="s">
        <v>147</v>
      </c>
      <c r="BM164" s="138" t="s">
        <v>642</v>
      </c>
    </row>
    <row r="165" spans="2:65" s="1" customFormat="1" ht="11">
      <c r="B165" s="32"/>
      <c r="D165" s="140" t="s">
        <v>149</v>
      </c>
      <c r="F165" s="141" t="s">
        <v>643</v>
      </c>
      <c r="I165" s="142"/>
      <c r="L165" s="32"/>
      <c r="M165" s="143"/>
      <c r="T165" s="53"/>
      <c r="AT165" s="17" t="s">
        <v>149</v>
      </c>
      <c r="AU165" s="17" t="s">
        <v>82</v>
      </c>
    </row>
    <row r="166" spans="2:65" s="12" customFormat="1" ht="24">
      <c r="B166" s="144"/>
      <c r="D166" s="145" t="s">
        <v>151</v>
      </c>
      <c r="E166" s="146" t="s">
        <v>19</v>
      </c>
      <c r="F166" s="147" t="s">
        <v>644</v>
      </c>
      <c r="H166" s="148">
        <v>1.284</v>
      </c>
      <c r="I166" s="149"/>
      <c r="L166" s="144"/>
      <c r="M166" s="150"/>
      <c r="T166" s="151"/>
      <c r="AT166" s="146" t="s">
        <v>151</v>
      </c>
      <c r="AU166" s="146" t="s">
        <v>82</v>
      </c>
      <c r="AV166" s="12" t="s">
        <v>82</v>
      </c>
      <c r="AW166" s="12" t="s">
        <v>33</v>
      </c>
      <c r="AX166" s="12" t="s">
        <v>80</v>
      </c>
      <c r="AY166" s="146" t="s">
        <v>139</v>
      </c>
    </row>
    <row r="167" spans="2:65" s="1" customFormat="1" ht="49" customHeight="1">
      <c r="B167" s="32"/>
      <c r="C167" s="127" t="s">
        <v>330</v>
      </c>
      <c r="D167" s="127" t="s">
        <v>142</v>
      </c>
      <c r="E167" s="128" t="s">
        <v>645</v>
      </c>
      <c r="F167" s="129" t="s">
        <v>646</v>
      </c>
      <c r="G167" s="130" t="s">
        <v>211</v>
      </c>
      <c r="H167" s="131">
        <v>4.5759999999999996</v>
      </c>
      <c r="I167" s="132"/>
      <c r="J167" s="133">
        <f>ROUND(I167*H167,2)</f>
        <v>0</v>
      </c>
      <c r="K167" s="129" t="s">
        <v>146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7.009E-2</v>
      </c>
      <c r="R167" s="136">
        <f>Q167*H167</f>
        <v>0.32073183999999999</v>
      </c>
      <c r="S167" s="136">
        <v>0</v>
      </c>
      <c r="T167" s="137">
        <f>S167*H167</f>
        <v>0</v>
      </c>
      <c r="AR167" s="138" t="s">
        <v>147</v>
      </c>
      <c r="AT167" s="138" t="s">
        <v>142</v>
      </c>
      <c r="AU167" s="138" t="s">
        <v>82</v>
      </c>
      <c r="AY167" s="17" t="s">
        <v>139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147</v>
      </c>
      <c r="BM167" s="138" t="s">
        <v>647</v>
      </c>
    </row>
    <row r="168" spans="2:65" s="1" customFormat="1" ht="11">
      <c r="B168" s="32"/>
      <c r="D168" s="140" t="s">
        <v>149</v>
      </c>
      <c r="F168" s="141" t="s">
        <v>648</v>
      </c>
      <c r="I168" s="142"/>
      <c r="L168" s="32"/>
      <c r="M168" s="143"/>
      <c r="T168" s="53"/>
      <c r="AT168" s="17" t="s">
        <v>149</v>
      </c>
      <c r="AU168" s="17" t="s">
        <v>82</v>
      </c>
    </row>
    <row r="169" spans="2:65" s="12" customFormat="1" ht="12">
      <c r="B169" s="144"/>
      <c r="D169" s="145" t="s">
        <v>151</v>
      </c>
      <c r="E169" s="146" t="s">
        <v>19</v>
      </c>
      <c r="F169" s="147" t="s">
        <v>649</v>
      </c>
      <c r="H169" s="148">
        <v>2.1629999999999998</v>
      </c>
      <c r="I169" s="149"/>
      <c r="L169" s="144"/>
      <c r="M169" s="150"/>
      <c r="T169" s="151"/>
      <c r="AT169" s="146" t="s">
        <v>151</v>
      </c>
      <c r="AU169" s="146" t="s">
        <v>82</v>
      </c>
      <c r="AV169" s="12" t="s">
        <v>82</v>
      </c>
      <c r="AW169" s="12" t="s">
        <v>33</v>
      </c>
      <c r="AX169" s="12" t="s">
        <v>72</v>
      </c>
      <c r="AY169" s="146" t="s">
        <v>139</v>
      </c>
    </row>
    <row r="170" spans="2:65" s="12" customFormat="1" ht="12">
      <c r="B170" s="144"/>
      <c r="D170" s="145" t="s">
        <v>151</v>
      </c>
      <c r="E170" s="146" t="s">
        <v>19</v>
      </c>
      <c r="F170" s="147" t="s">
        <v>650</v>
      </c>
      <c r="H170" s="148">
        <v>2.4129999999999998</v>
      </c>
      <c r="I170" s="149"/>
      <c r="L170" s="144"/>
      <c r="M170" s="150"/>
      <c r="T170" s="151"/>
      <c r="AT170" s="146" t="s">
        <v>151</v>
      </c>
      <c r="AU170" s="146" t="s">
        <v>82</v>
      </c>
      <c r="AV170" s="12" t="s">
        <v>82</v>
      </c>
      <c r="AW170" s="12" t="s">
        <v>33</v>
      </c>
      <c r="AX170" s="12" t="s">
        <v>72</v>
      </c>
      <c r="AY170" s="146" t="s">
        <v>139</v>
      </c>
    </row>
    <row r="171" spans="2:65" s="13" customFormat="1" ht="12">
      <c r="B171" s="152"/>
      <c r="D171" s="145" t="s">
        <v>151</v>
      </c>
      <c r="E171" s="153" t="s">
        <v>19</v>
      </c>
      <c r="F171" s="154" t="s">
        <v>163</v>
      </c>
      <c r="H171" s="155">
        <v>4.5759999999999996</v>
      </c>
      <c r="I171" s="156"/>
      <c r="L171" s="152"/>
      <c r="M171" s="157"/>
      <c r="T171" s="158"/>
      <c r="AT171" s="153" t="s">
        <v>151</v>
      </c>
      <c r="AU171" s="153" t="s">
        <v>82</v>
      </c>
      <c r="AV171" s="13" t="s">
        <v>147</v>
      </c>
      <c r="AW171" s="13" t="s">
        <v>33</v>
      </c>
      <c r="AX171" s="13" t="s">
        <v>80</v>
      </c>
      <c r="AY171" s="153" t="s">
        <v>139</v>
      </c>
    </row>
    <row r="172" spans="2:65" s="1" customFormat="1" ht="49" customHeight="1">
      <c r="B172" s="32"/>
      <c r="C172" s="127" t="s">
        <v>341</v>
      </c>
      <c r="D172" s="127" t="s">
        <v>142</v>
      </c>
      <c r="E172" s="128" t="s">
        <v>651</v>
      </c>
      <c r="F172" s="129" t="s">
        <v>652</v>
      </c>
      <c r="G172" s="130" t="s">
        <v>211</v>
      </c>
      <c r="H172" s="131">
        <v>3.8519999999999999</v>
      </c>
      <c r="I172" s="132"/>
      <c r="J172" s="133">
        <f>ROUND(I172*H172,2)</f>
        <v>0</v>
      </c>
      <c r="K172" s="129" t="s">
        <v>146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7.9210000000000003E-2</v>
      </c>
      <c r="R172" s="136">
        <f>Q172*H172</f>
        <v>0.30511692000000001</v>
      </c>
      <c r="S172" s="136">
        <v>0</v>
      </c>
      <c r="T172" s="137">
        <f>S172*H172</f>
        <v>0</v>
      </c>
      <c r="AR172" s="138" t="s">
        <v>147</v>
      </c>
      <c r="AT172" s="138" t="s">
        <v>142</v>
      </c>
      <c r="AU172" s="138" t="s">
        <v>82</v>
      </c>
      <c r="AY172" s="17" t="s">
        <v>139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147</v>
      </c>
      <c r="BM172" s="138" t="s">
        <v>653</v>
      </c>
    </row>
    <row r="173" spans="2:65" s="1" customFormat="1" ht="11">
      <c r="B173" s="32"/>
      <c r="D173" s="140" t="s">
        <v>149</v>
      </c>
      <c r="F173" s="141" t="s">
        <v>654</v>
      </c>
      <c r="I173" s="142"/>
      <c r="L173" s="32"/>
      <c r="M173" s="143"/>
      <c r="T173" s="53"/>
      <c r="AT173" s="17" t="s">
        <v>149</v>
      </c>
      <c r="AU173" s="17" t="s">
        <v>82</v>
      </c>
    </row>
    <row r="174" spans="2:65" s="12" customFormat="1" ht="24">
      <c r="B174" s="144"/>
      <c r="D174" s="145" t="s">
        <v>151</v>
      </c>
      <c r="E174" s="146" t="s">
        <v>19</v>
      </c>
      <c r="F174" s="147" t="s">
        <v>655</v>
      </c>
      <c r="H174" s="148">
        <v>3.8519999999999999</v>
      </c>
      <c r="I174" s="149"/>
      <c r="L174" s="144"/>
      <c r="M174" s="150"/>
      <c r="T174" s="151"/>
      <c r="AT174" s="146" t="s">
        <v>151</v>
      </c>
      <c r="AU174" s="146" t="s">
        <v>82</v>
      </c>
      <c r="AV174" s="12" t="s">
        <v>82</v>
      </c>
      <c r="AW174" s="12" t="s">
        <v>33</v>
      </c>
      <c r="AX174" s="12" t="s">
        <v>80</v>
      </c>
      <c r="AY174" s="146" t="s">
        <v>139</v>
      </c>
    </row>
    <row r="175" spans="2:65" s="1" customFormat="1" ht="33" customHeight="1">
      <c r="B175" s="32"/>
      <c r="C175" s="127" t="s">
        <v>347</v>
      </c>
      <c r="D175" s="127" t="s">
        <v>142</v>
      </c>
      <c r="E175" s="128" t="s">
        <v>656</v>
      </c>
      <c r="F175" s="129" t="s">
        <v>657</v>
      </c>
      <c r="G175" s="130" t="s">
        <v>211</v>
      </c>
      <c r="H175" s="131">
        <v>2.7879999999999998</v>
      </c>
      <c r="I175" s="132"/>
      <c r="J175" s="133">
        <f>ROUND(I175*H175,2)</f>
        <v>0</v>
      </c>
      <c r="K175" s="129" t="s">
        <v>19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7.9210000000000003E-2</v>
      </c>
      <c r="R175" s="136">
        <f>Q175*H175</f>
        <v>0.22083748</v>
      </c>
      <c r="S175" s="136">
        <v>0</v>
      </c>
      <c r="T175" s="137">
        <f>S175*H175</f>
        <v>0</v>
      </c>
      <c r="AR175" s="138" t="s">
        <v>147</v>
      </c>
      <c r="AT175" s="138" t="s">
        <v>142</v>
      </c>
      <c r="AU175" s="138" t="s">
        <v>82</v>
      </c>
      <c r="AY175" s="17" t="s">
        <v>139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147</v>
      </c>
      <c r="BM175" s="138" t="s">
        <v>658</v>
      </c>
    </row>
    <row r="176" spans="2:65" s="12" customFormat="1" ht="12">
      <c r="B176" s="144"/>
      <c r="D176" s="145" t="s">
        <v>151</v>
      </c>
      <c r="E176" s="146" t="s">
        <v>19</v>
      </c>
      <c r="F176" s="147" t="s">
        <v>659</v>
      </c>
      <c r="H176" s="148">
        <v>1.7849999999999999</v>
      </c>
      <c r="I176" s="149"/>
      <c r="L176" s="144"/>
      <c r="M176" s="150"/>
      <c r="T176" s="151"/>
      <c r="AT176" s="146" t="s">
        <v>151</v>
      </c>
      <c r="AU176" s="146" t="s">
        <v>82</v>
      </c>
      <c r="AV176" s="12" t="s">
        <v>82</v>
      </c>
      <c r="AW176" s="12" t="s">
        <v>33</v>
      </c>
      <c r="AX176" s="12" t="s">
        <v>72</v>
      </c>
      <c r="AY176" s="146" t="s">
        <v>139</v>
      </c>
    </row>
    <row r="177" spans="2:65" s="12" customFormat="1" ht="12">
      <c r="B177" s="144"/>
      <c r="D177" s="145" t="s">
        <v>151</v>
      </c>
      <c r="E177" s="146" t="s">
        <v>19</v>
      </c>
      <c r="F177" s="147" t="s">
        <v>660</v>
      </c>
      <c r="H177" s="148">
        <v>1.0029999999999999</v>
      </c>
      <c r="I177" s="149"/>
      <c r="L177" s="144"/>
      <c r="M177" s="150"/>
      <c r="T177" s="151"/>
      <c r="AT177" s="146" t="s">
        <v>151</v>
      </c>
      <c r="AU177" s="146" t="s">
        <v>82</v>
      </c>
      <c r="AV177" s="12" t="s">
        <v>82</v>
      </c>
      <c r="AW177" s="12" t="s">
        <v>33</v>
      </c>
      <c r="AX177" s="12" t="s">
        <v>72</v>
      </c>
      <c r="AY177" s="146" t="s">
        <v>139</v>
      </c>
    </row>
    <row r="178" spans="2:65" s="13" customFormat="1" ht="12">
      <c r="B178" s="152"/>
      <c r="D178" s="145" t="s">
        <v>151</v>
      </c>
      <c r="E178" s="153" t="s">
        <v>19</v>
      </c>
      <c r="F178" s="154" t="s">
        <v>163</v>
      </c>
      <c r="H178" s="155">
        <v>2.7879999999999998</v>
      </c>
      <c r="I178" s="156"/>
      <c r="L178" s="152"/>
      <c r="M178" s="157"/>
      <c r="T178" s="158"/>
      <c r="AT178" s="153" t="s">
        <v>151</v>
      </c>
      <c r="AU178" s="153" t="s">
        <v>82</v>
      </c>
      <c r="AV178" s="13" t="s">
        <v>147</v>
      </c>
      <c r="AW178" s="13" t="s">
        <v>33</v>
      </c>
      <c r="AX178" s="13" t="s">
        <v>80</v>
      </c>
      <c r="AY178" s="153" t="s">
        <v>139</v>
      </c>
    </row>
    <row r="179" spans="2:65" s="1" customFormat="1" ht="37.75" customHeight="1">
      <c r="B179" s="32"/>
      <c r="C179" s="127" t="s">
        <v>357</v>
      </c>
      <c r="D179" s="127" t="s">
        <v>142</v>
      </c>
      <c r="E179" s="128" t="s">
        <v>661</v>
      </c>
      <c r="F179" s="129" t="s">
        <v>662</v>
      </c>
      <c r="G179" s="130" t="s">
        <v>211</v>
      </c>
      <c r="H179" s="131">
        <v>30.184999999999999</v>
      </c>
      <c r="I179" s="132"/>
      <c r="J179" s="133">
        <f>ROUND(I179*H179,2)</f>
        <v>0</v>
      </c>
      <c r="K179" s="129" t="s">
        <v>146</v>
      </c>
      <c r="L179" s="32"/>
      <c r="M179" s="134" t="s">
        <v>19</v>
      </c>
      <c r="N179" s="135" t="s">
        <v>43</v>
      </c>
      <c r="P179" s="136">
        <f>O179*H179</f>
        <v>0</v>
      </c>
      <c r="Q179" s="136">
        <v>6.1719999999999997E-2</v>
      </c>
      <c r="R179" s="136">
        <f>Q179*H179</f>
        <v>1.8630181999999997</v>
      </c>
      <c r="S179" s="136">
        <v>0</v>
      </c>
      <c r="T179" s="137">
        <f>S179*H179</f>
        <v>0</v>
      </c>
      <c r="AR179" s="138" t="s">
        <v>147</v>
      </c>
      <c r="AT179" s="138" t="s">
        <v>142</v>
      </c>
      <c r="AU179" s="138" t="s">
        <v>82</v>
      </c>
      <c r="AY179" s="17" t="s">
        <v>139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147</v>
      </c>
      <c r="BM179" s="138" t="s">
        <v>663</v>
      </c>
    </row>
    <row r="180" spans="2:65" s="1" customFormat="1" ht="11">
      <c r="B180" s="32"/>
      <c r="D180" s="140" t="s">
        <v>149</v>
      </c>
      <c r="F180" s="141" t="s">
        <v>664</v>
      </c>
      <c r="I180" s="142"/>
      <c r="L180" s="32"/>
      <c r="M180" s="143"/>
      <c r="T180" s="53"/>
      <c r="AT180" s="17" t="s">
        <v>149</v>
      </c>
      <c r="AU180" s="17" t="s">
        <v>82</v>
      </c>
    </row>
    <row r="181" spans="2:65" s="12" customFormat="1" ht="12">
      <c r="B181" s="144"/>
      <c r="D181" s="145" t="s">
        <v>151</v>
      </c>
      <c r="E181" s="146" t="s">
        <v>19</v>
      </c>
      <c r="F181" s="147" t="s">
        <v>665</v>
      </c>
      <c r="H181" s="148">
        <v>4.6500000000000004</v>
      </c>
      <c r="I181" s="149"/>
      <c r="L181" s="144"/>
      <c r="M181" s="150"/>
      <c r="T181" s="151"/>
      <c r="AT181" s="146" t="s">
        <v>151</v>
      </c>
      <c r="AU181" s="146" t="s">
        <v>82</v>
      </c>
      <c r="AV181" s="12" t="s">
        <v>82</v>
      </c>
      <c r="AW181" s="12" t="s">
        <v>33</v>
      </c>
      <c r="AX181" s="12" t="s">
        <v>72</v>
      </c>
      <c r="AY181" s="146" t="s">
        <v>139</v>
      </c>
    </row>
    <row r="182" spans="2:65" s="12" customFormat="1" ht="12">
      <c r="B182" s="144"/>
      <c r="D182" s="145" t="s">
        <v>151</v>
      </c>
      <c r="E182" s="146" t="s">
        <v>19</v>
      </c>
      <c r="F182" s="147" t="s">
        <v>666</v>
      </c>
      <c r="H182" s="148">
        <v>5.58</v>
      </c>
      <c r="I182" s="149"/>
      <c r="L182" s="144"/>
      <c r="M182" s="150"/>
      <c r="T182" s="151"/>
      <c r="AT182" s="146" t="s">
        <v>151</v>
      </c>
      <c r="AU182" s="146" t="s">
        <v>82</v>
      </c>
      <c r="AV182" s="12" t="s">
        <v>82</v>
      </c>
      <c r="AW182" s="12" t="s">
        <v>33</v>
      </c>
      <c r="AX182" s="12" t="s">
        <v>72</v>
      </c>
      <c r="AY182" s="146" t="s">
        <v>139</v>
      </c>
    </row>
    <row r="183" spans="2:65" s="12" customFormat="1" ht="12">
      <c r="B183" s="144"/>
      <c r="D183" s="145" t="s">
        <v>151</v>
      </c>
      <c r="E183" s="146" t="s">
        <v>19</v>
      </c>
      <c r="F183" s="147" t="s">
        <v>667</v>
      </c>
      <c r="H183" s="148">
        <v>3.5139999999999998</v>
      </c>
      <c r="I183" s="149"/>
      <c r="L183" s="144"/>
      <c r="M183" s="150"/>
      <c r="T183" s="151"/>
      <c r="AT183" s="146" t="s">
        <v>151</v>
      </c>
      <c r="AU183" s="146" t="s">
        <v>82</v>
      </c>
      <c r="AV183" s="12" t="s">
        <v>82</v>
      </c>
      <c r="AW183" s="12" t="s">
        <v>33</v>
      </c>
      <c r="AX183" s="12" t="s">
        <v>72</v>
      </c>
      <c r="AY183" s="146" t="s">
        <v>139</v>
      </c>
    </row>
    <row r="184" spans="2:65" s="12" customFormat="1" ht="12">
      <c r="B184" s="144"/>
      <c r="D184" s="145" t="s">
        <v>151</v>
      </c>
      <c r="E184" s="146" t="s">
        <v>19</v>
      </c>
      <c r="F184" s="147" t="s">
        <v>668</v>
      </c>
      <c r="H184" s="148">
        <v>3.6379999999999999</v>
      </c>
      <c r="I184" s="149"/>
      <c r="L184" s="144"/>
      <c r="M184" s="150"/>
      <c r="T184" s="151"/>
      <c r="AT184" s="146" t="s">
        <v>151</v>
      </c>
      <c r="AU184" s="146" t="s">
        <v>82</v>
      </c>
      <c r="AV184" s="12" t="s">
        <v>82</v>
      </c>
      <c r="AW184" s="12" t="s">
        <v>33</v>
      </c>
      <c r="AX184" s="12" t="s">
        <v>72</v>
      </c>
      <c r="AY184" s="146" t="s">
        <v>139</v>
      </c>
    </row>
    <row r="185" spans="2:65" s="12" customFormat="1" ht="12">
      <c r="B185" s="144"/>
      <c r="D185" s="145" t="s">
        <v>151</v>
      </c>
      <c r="E185" s="146" t="s">
        <v>19</v>
      </c>
      <c r="F185" s="147" t="s">
        <v>669</v>
      </c>
      <c r="H185" s="148">
        <v>4.4640000000000004</v>
      </c>
      <c r="I185" s="149"/>
      <c r="L185" s="144"/>
      <c r="M185" s="150"/>
      <c r="T185" s="151"/>
      <c r="AT185" s="146" t="s">
        <v>151</v>
      </c>
      <c r="AU185" s="146" t="s">
        <v>82</v>
      </c>
      <c r="AV185" s="12" t="s">
        <v>82</v>
      </c>
      <c r="AW185" s="12" t="s">
        <v>33</v>
      </c>
      <c r="AX185" s="12" t="s">
        <v>72</v>
      </c>
      <c r="AY185" s="146" t="s">
        <v>139</v>
      </c>
    </row>
    <row r="186" spans="2:65" s="12" customFormat="1" ht="12">
      <c r="B186" s="144"/>
      <c r="D186" s="145" t="s">
        <v>151</v>
      </c>
      <c r="E186" s="146" t="s">
        <v>19</v>
      </c>
      <c r="F186" s="147" t="s">
        <v>670</v>
      </c>
      <c r="H186" s="148">
        <v>8.3390000000000004</v>
      </c>
      <c r="I186" s="149"/>
      <c r="L186" s="144"/>
      <c r="M186" s="150"/>
      <c r="T186" s="151"/>
      <c r="AT186" s="146" t="s">
        <v>151</v>
      </c>
      <c r="AU186" s="146" t="s">
        <v>82</v>
      </c>
      <c r="AV186" s="12" t="s">
        <v>82</v>
      </c>
      <c r="AW186" s="12" t="s">
        <v>33</v>
      </c>
      <c r="AX186" s="12" t="s">
        <v>72</v>
      </c>
      <c r="AY186" s="146" t="s">
        <v>139</v>
      </c>
    </row>
    <row r="187" spans="2:65" s="13" customFormat="1" ht="12">
      <c r="B187" s="152"/>
      <c r="D187" s="145" t="s">
        <v>151</v>
      </c>
      <c r="E187" s="153" t="s">
        <v>19</v>
      </c>
      <c r="F187" s="154" t="s">
        <v>163</v>
      </c>
      <c r="H187" s="155">
        <v>30.184999999999995</v>
      </c>
      <c r="I187" s="156"/>
      <c r="L187" s="152"/>
      <c r="M187" s="157"/>
      <c r="T187" s="158"/>
      <c r="AT187" s="153" t="s">
        <v>151</v>
      </c>
      <c r="AU187" s="153" t="s">
        <v>82</v>
      </c>
      <c r="AV187" s="13" t="s">
        <v>147</v>
      </c>
      <c r="AW187" s="13" t="s">
        <v>33</v>
      </c>
      <c r="AX187" s="13" t="s">
        <v>80</v>
      </c>
      <c r="AY187" s="153" t="s">
        <v>139</v>
      </c>
    </row>
    <row r="188" spans="2:65" s="1" customFormat="1" ht="37.75" customHeight="1">
      <c r="B188" s="32"/>
      <c r="C188" s="127" t="s">
        <v>371</v>
      </c>
      <c r="D188" s="127" t="s">
        <v>142</v>
      </c>
      <c r="E188" s="128" t="s">
        <v>671</v>
      </c>
      <c r="F188" s="129" t="s">
        <v>672</v>
      </c>
      <c r="G188" s="130" t="s">
        <v>211</v>
      </c>
      <c r="H188" s="131">
        <v>94.795000000000002</v>
      </c>
      <c r="I188" s="132"/>
      <c r="J188" s="133">
        <f>ROUND(I188*H188,2)</f>
        <v>0</v>
      </c>
      <c r="K188" s="129" t="s">
        <v>146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6.9980000000000001E-2</v>
      </c>
      <c r="R188" s="136">
        <f>Q188*H188</f>
        <v>6.6337541</v>
      </c>
      <c r="S188" s="136">
        <v>0</v>
      </c>
      <c r="T188" s="137">
        <f>S188*H188</f>
        <v>0</v>
      </c>
      <c r="AR188" s="138" t="s">
        <v>147</v>
      </c>
      <c r="AT188" s="138" t="s">
        <v>142</v>
      </c>
      <c r="AU188" s="138" t="s">
        <v>82</v>
      </c>
      <c r="AY188" s="17" t="s">
        <v>139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147</v>
      </c>
      <c r="BM188" s="138" t="s">
        <v>673</v>
      </c>
    </row>
    <row r="189" spans="2:65" s="1" customFormat="1" ht="11">
      <c r="B189" s="32"/>
      <c r="D189" s="140" t="s">
        <v>149</v>
      </c>
      <c r="F189" s="141" t="s">
        <v>674</v>
      </c>
      <c r="I189" s="142"/>
      <c r="L189" s="32"/>
      <c r="M189" s="143"/>
      <c r="T189" s="53"/>
      <c r="AT189" s="17" t="s">
        <v>149</v>
      </c>
      <c r="AU189" s="17" t="s">
        <v>82</v>
      </c>
    </row>
    <row r="190" spans="2:65" s="12" customFormat="1" ht="36">
      <c r="B190" s="144"/>
      <c r="D190" s="145" t="s">
        <v>151</v>
      </c>
      <c r="E190" s="146" t="s">
        <v>19</v>
      </c>
      <c r="F190" s="147" t="s">
        <v>675</v>
      </c>
      <c r="H190" s="148">
        <v>62.183</v>
      </c>
      <c r="I190" s="149"/>
      <c r="L190" s="144"/>
      <c r="M190" s="150"/>
      <c r="T190" s="151"/>
      <c r="AT190" s="146" t="s">
        <v>151</v>
      </c>
      <c r="AU190" s="146" t="s">
        <v>82</v>
      </c>
      <c r="AV190" s="12" t="s">
        <v>82</v>
      </c>
      <c r="AW190" s="12" t="s">
        <v>33</v>
      </c>
      <c r="AX190" s="12" t="s">
        <v>72</v>
      </c>
      <c r="AY190" s="146" t="s">
        <v>139</v>
      </c>
    </row>
    <row r="191" spans="2:65" s="12" customFormat="1" ht="12">
      <c r="B191" s="144"/>
      <c r="D191" s="145" t="s">
        <v>151</v>
      </c>
      <c r="E191" s="146" t="s">
        <v>19</v>
      </c>
      <c r="F191" s="147" t="s">
        <v>676</v>
      </c>
      <c r="H191" s="148">
        <v>5.58</v>
      </c>
      <c r="I191" s="149"/>
      <c r="L191" s="144"/>
      <c r="M191" s="150"/>
      <c r="T191" s="151"/>
      <c r="AT191" s="146" t="s">
        <v>151</v>
      </c>
      <c r="AU191" s="146" t="s">
        <v>82</v>
      </c>
      <c r="AV191" s="12" t="s">
        <v>82</v>
      </c>
      <c r="AW191" s="12" t="s">
        <v>33</v>
      </c>
      <c r="AX191" s="12" t="s">
        <v>72</v>
      </c>
      <c r="AY191" s="146" t="s">
        <v>139</v>
      </c>
    </row>
    <row r="192" spans="2:65" s="12" customFormat="1" ht="12">
      <c r="B192" s="144"/>
      <c r="D192" s="145" t="s">
        <v>151</v>
      </c>
      <c r="E192" s="146" t="s">
        <v>19</v>
      </c>
      <c r="F192" s="147" t="s">
        <v>677</v>
      </c>
      <c r="H192" s="148">
        <v>5.4560000000000004</v>
      </c>
      <c r="I192" s="149"/>
      <c r="L192" s="144"/>
      <c r="M192" s="150"/>
      <c r="T192" s="151"/>
      <c r="AT192" s="146" t="s">
        <v>151</v>
      </c>
      <c r="AU192" s="146" t="s">
        <v>82</v>
      </c>
      <c r="AV192" s="12" t="s">
        <v>82</v>
      </c>
      <c r="AW192" s="12" t="s">
        <v>33</v>
      </c>
      <c r="AX192" s="12" t="s">
        <v>72</v>
      </c>
      <c r="AY192" s="146" t="s">
        <v>139</v>
      </c>
    </row>
    <row r="193" spans="2:65" s="12" customFormat="1" ht="12">
      <c r="B193" s="144"/>
      <c r="D193" s="145" t="s">
        <v>151</v>
      </c>
      <c r="E193" s="146" t="s">
        <v>19</v>
      </c>
      <c r="F193" s="147" t="s">
        <v>678</v>
      </c>
      <c r="H193" s="148">
        <v>5.4560000000000004</v>
      </c>
      <c r="I193" s="149"/>
      <c r="L193" s="144"/>
      <c r="M193" s="150"/>
      <c r="T193" s="151"/>
      <c r="AT193" s="146" t="s">
        <v>151</v>
      </c>
      <c r="AU193" s="146" t="s">
        <v>82</v>
      </c>
      <c r="AV193" s="12" t="s">
        <v>82</v>
      </c>
      <c r="AW193" s="12" t="s">
        <v>33</v>
      </c>
      <c r="AX193" s="12" t="s">
        <v>72</v>
      </c>
      <c r="AY193" s="146" t="s">
        <v>139</v>
      </c>
    </row>
    <row r="194" spans="2:65" s="12" customFormat="1" ht="12">
      <c r="B194" s="144"/>
      <c r="D194" s="145" t="s">
        <v>151</v>
      </c>
      <c r="E194" s="146" t="s">
        <v>19</v>
      </c>
      <c r="F194" s="147" t="s">
        <v>679</v>
      </c>
      <c r="H194" s="148">
        <v>16.12</v>
      </c>
      <c r="I194" s="149"/>
      <c r="L194" s="144"/>
      <c r="M194" s="150"/>
      <c r="T194" s="151"/>
      <c r="AT194" s="146" t="s">
        <v>151</v>
      </c>
      <c r="AU194" s="146" t="s">
        <v>82</v>
      </c>
      <c r="AV194" s="12" t="s">
        <v>82</v>
      </c>
      <c r="AW194" s="12" t="s">
        <v>33</v>
      </c>
      <c r="AX194" s="12" t="s">
        <v>72</v>
      </c>
      <c r="AY194" s="146" t="s">
        <v>139</v>
      </c>
    </row>
    <row r="195" spans="2:65" s="13" customFormat="1" ht="12">
      <c r="B195" s="152"/>
      <c r="D195" s="145" t="s">
        <v>151</v>
      </c>
      <c r="E195" s="153" t="s">
        <v>19</v>
      </c>
      <c r="F195" s="154" t="s">
        <v>163</v>
      </c>
      <c r="H195" s="155">
        <v>94.795000000000016</v>
      </c>
      <c r="I195" s="156"/>
      <c r="L195" s="152"/>
      <c r="M195" s="157"/>
      <c r="T195" s="158"/>
      <c r="AT195" s="153" t="s">
        <v>151</v>
      </c>
      <c r="AU195" s="153" t="s">
        <v>82</v>
      </c>
      <c r="AV195" s="13" t="s">
        <v>147</v>
      </c>
      <c r="AW195" s="13" t="s">
        <v>33</v>
      </c>
      <c r="AX195" s="13" t="s">
        <v>80</v>
      </c>
      <c r="AY195" s="153" t="s">
        <v>139</v>
      </c>
    </row>
    <row r="196" spans="2:65" s="1" customFormat="1" ht="24.25" customHeight="1">
      <c r="B196" s="32"/>
      <c r="C196" s="127" t="s">
        <v>380</v>
      </c>
      <c r="D196" s="127" t="s">
        <v>142</v>
      </c>
      <c r="E196" s="128" t="s">
        <v>680</v>
      </c>
      <c r="F196" s="129" t="s">
        <v>681</v>
      </c>
      <c r="G196" s="130" t="s">
        <v>271</v>
      </c>
      <c r="H196" s="131">
        <v>9.11</v>
      </c>
      <c r="I196" s="132"/>
      <c r="J196" s="133">
        <f>ROUND(I196*H196,2)</f>
        <v>0</v>
      </c>
      <c r="K196" s="129" t="s">
        <v>146</v>
      </c>
      <c r="L196" s="32"/>
      <c r="M196" s="134" t="s">
        <v>19</v>
      </c>
      <c r="N196" s="135" t="s">
        <v>43</v>
      </c>
      <c r="P196" s="136">
        <f>O196*H196</f>
        <v>0</v>
      </c>
      <c r="Q196" s="136">
        <v>8.0000000000000007E-5</v>
      </c>
      <c r="R196" s="136">
        <f>Q196*H196</f>
        <v>7.2880000000000004E-4</v>
      </c>
      <c r="S196" s="136">
        <v>0</v>
      </c>
      <c r="T196" s="137">
        <f>S196*H196</f>
        <v>0</v>
      </c>
      <c r="AR196" s="138" t="s">
        <v>147</v>
      </c>
      <c r="AT196" s="138" t="s">
        <v>142</v>
      </c>
      <c r="AU196" s="138" t="s">
        <v>82</v>
      </c>
      <c r="AY196" s="17" t="s">
        <v>139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80</v>
      </c>
      <c r="BK196" s="139">
        <f>ROUND(I196*H196,2)</f>
        <v>0</v>
      </c>
      <c r="BL196" s="17" t="s">
        <v>147</v>
      </c>
      <c r="BM196" s="138" t="s">
        <v>682</v>
      </c>
    </row>
    <row r="197" spans="2:65" s="1" customFormat="1" ht="11">
      <c r="B197" s="32"/>
      <c r="D197" s="140" t="s">
        <v>149</v>
      </c>
      <c r="F197" s="141" t="s">
        <v>683</v>
      </c>
      <c r="I197" s="142"/>
      <c r="L197" s="32"/>
      <c r="M197" s="143"/>
      <c r="T197" s="53"/>
      <c r="AT197" s="17" t="s">
        <v>149</v>
      </c>
      <c r="AU197" s="17" t="s">
        <v>82</v>
      </c>
    </row>
    <row r="198" spans="2:65" s="12" customFormat="1" ht="12">
      <c r="B198" s="144"/>
      <c r="D198" s="145" t="s">
        <v>151</v>
      </c>
      <c r="E198" s="146" t="s">
        <v>19</v>
      </c>
      <c r="F198" s="147" t="s">
        <v>684</v>
      </c>
      <c r="H198" s="148">
        <v>1.5</v>
      </c>
      <c r="I198" s="149"/>
      <c r="L198" s="144"/>
      <c r="M198" s="150"/>
      <c r="T198" s="151"/>
      <c r="AT198" s="146" t="s">
        <v>151</v>
      </c>
      <c r="AU198" s="146" t="s">
        <v>82</v>
      </c>
      <c r="AV198" s="12" t="s">
        <v>82</v>
      </c>
      <c r="AW198" s="12" t="s">
        <v>33</v>
      </c>
      <c r="AX198" s="12" t="s">
        <v>72</v>
      </c>
      <c r="AY198" s="146" t="s">
        <v>139</v>
      </c>
    </row>
    <row r="199" spans="2:65" s="12" customFormat="1" ht="12">
      <c r="B199" s="144"/>
      <c r="D199" s="145" t="s">
        <v>151</v>
      </c>
      <c r="E199" s="146" t="s">
        <v>19</v>
      </c>
      <c r="F199" s="147" t="s">
        <v>685</v>
      </c>
      <c r="H199" s="148">
        <v>1.72</v>
      </c>
      <c r="I199" s="149"/>
      <c r="L199" s="144"/>
      <c r="M199" s="150"/>
      <c r="T199" s="151"/>
      <c r="AT199" s="146" t="s">
        <v>151</v>
      </c>
      <c r="AU199" s="146" t="s">
        <v>82</v>
      </c>
      <c r="AV199" s="12" t="s">
        <v>82</v>
      </c>
      <c r="AW199" s="12" t="s">
        <v>33</v>
      </c>
      <c r="AX199" s="12" t="s">
        <v>72</v>
      </c>
      <c r="AY199" s="146" t="s">
        <v>139</v>
      </c>
    </row>
    <row r="200" spans="2:65" s="12" customFormat="1" ht="12">
      <c r="B200" s="144"/>
      <c r="D200" s="145" t="s">
        <v>151</v>
      </c>
      <c r="E200" s="146" t="s">
        <v>19</v>
      </c>
      <c r="F200" s="147" t="s">
        <v>686</v>
      </c>
      <c r="H200" s="148">
        <v>1.76</v>
      </c>
      <c r="I200" s="149"/>
      <c r="L200" s="144"/>
      <c r="M200" s="150"/>
      <c r="T200" s="151"/>
      <c r="AT200" s="146" t="s">
        <v>151</v>
      </c>
      <c r="AU200" s="146" t="s">
        <v>82</v>
      </c>
      <c r="AV200" s="12" t="s">
        <v>82</v>
      </c>
      <c r="AW200" s="12" t="s">
        <v>33</v>
      </c>
      <c r="AX200" s="12" t="s">
        <v>72</v>
      </c>
      <c r="AY200" s="146" t="s">
        <v>139</v>
      </c>
    </row>
    <row r="201" spans="2:65" s="12" customFormat="1" ht="12">
      <c r="B201" s="144"/>
      <c r="D201" s="145" t="s">
        <v>151</v>
      </c>
      <c r="E201" s="146" t="s">
        <v>19</v>
      </c>
      <c r="F201" s="147" t="s">
        <v>687</v>
      </c>
      <c r="H201" s="148">
        <v>1.44</v>
      </c>
      <c r="I201" s="149"/>
      <c r="L201" s="144"/>
      <c r="M201" s="150"/>
      <c r="T201" s="151"/>
      <c r="AT201" s="146" t="s">
        <v>151</v>
      </c>
      <c r="AU201" s="146" t="s">
        <v>82</v>
      </c>
      <c r="AV201" s="12" t="s">
        <v>82</v>
      </c>
      <c r="AW201" s="12" t="s">
        <v>33</v>
      </c>
      <c r="AX201" s="12" t="s">
        <v>72</v>
      </c>
      <c r="AY201" s="146" t="s">
        <v>139</v>
      </c>
    </row>
    <row r="202" spans="2:65" s="12" customFormat="1" ht="12">
      <c r="B202" s="144"/>
      <c r="D202" s="145" t="s">
        <v>151</v>
      </c>
      <c r="E202" s="146" t="s">
        <v>19</v>
      </c>
      <c r="F202" s="147" t="s">
        <v>688</v>
      </c>
      <c r="H202" s="148">
        <v>2.69</v>
      </c>
      <c r="I202" s="149"/>
      <c r="L202" s="144"/>
      <c r="M202" s="150"/>
      <c r="T202" s="151"/>
      <c r="AT202" s="146" t="s">
        <v>151</v>
      </c>
      <c r="AU202" s="146" t="s">
        <v>82</v>
      </c>
      <c r="AV202" s="12" t="s">
        <v>82</v>
      </c>
      <c r="AW202" s="12" t="s">
        <v>33</v>
      </c>
      <c r="AX202" s="12" t="s">
        <v>72</v>
      </c>
      <c r="AY202" s="146" t="s">
        <v>139</v>
      </c>
    </row>
    <row r="203" spans="2:65" s="13" customFormat="1" ht="12">
      <c r="B203" s="152"/>
      <c r="D203" s="145" t="s">
        <v>151</v>
      </c>
      <c r="E203" s="153" t="s">
        <v>19</v>
      </c>
      <c r="F203" s="154" t="s">
        <v>689</v>
      </c>
      <c r="H203" s="155">
        <v>9.11</v>
      </c>
      <c r="I203" s="156"/>
      <c r="L203" s="152"/>
      <c r="M203" s="157"/>
      <c r="T203" s="158"/>
      <c r="AT203" s="153" t="s">
        <v>151</v>
      </c>
      <c r="AU203" s="153" t="s">
        <v>82</v>
      </c>
      <c r="AV203" s="13" t="s">
        <v>147</v>
      </c>
      <c r="AW203" s="13" t="s">
        <v>33</v>
      </c>
      <c r="AX203" s="13" t="s">
        <v>80</v>
      </c>
      <c r="AY203" s="153" t="s">
        <v>139</v>
      </c>
    </row>
    <row r="204" spans="2:65" s="1" customFormat="1" ht="24.25" customHeight="1">
      <c r="B204" s="32"/>
      <c r="C204" s="127" t="s">
        <v>390</v>
      </c>
      <c r="D204" s="127" t="s">
        <v>142</v>
      </c>
      <c r="E204" s="128" t="s">
        <v>690</v>
      </c>
      <c r="F204" s="129" t="s">
        <v>691</v>
      </c>
      <c r="G204" s="130" t="s">
        <v>271</v>
      </c>
      <c r="H204" s="131">
        <v>33.055</v>
      </c>
      <c r="I204" s="132"/>
      <c r="J204" s="133">
        <f>ROUND(I204*H204,2)</f>
        <v>0</v>
      </c>
      <c r="K204" s="129" t="s">
        <v>146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1.2E-4</v>
      </c>
      <c r="R204" s="136">
        <f>Q204*H204</f>
        <v>3.9665999999999998E-3</v>
      </c>
      <c r="S204" s="136">
        <v>0</v>
      </c>
      <c r="T204" s="137">
        <f>S204*H204</f>
        <v>0</v>
      </c>
      <c r="AR204" s="138" t="s">
        <v>147</v>
      </c>
      <c r="AT204" s="138" t="s">
        <v>142</v>
      </c>
      <c r="AU204" s="138" t="s">
        <v>82</v>
      </c>
      <c r="AY204" s="17" t="s">
        <v>139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80</v>
      </c>
      <c r="BK204" s="139">
        <f>ROUND(I204*H204,2)</f>
        <v>0</v>
      </c>
      <c r="BL204" s="17" t="s">
        <v>147</v>
      </c>
      <c r="BM204" s="138" t="s">
        <v>692</v>
      </c>
    </row>
    <row r="205" spans="2:65" s="1" customFormat="1" ht="11">
      <c r="B205" s="32"/>
      <c r="D205" s="140" t="s">
        <v>149</v>
      </c>
      <c r="F205" s="141" t="s">
        <v>693</v>
      </c>
      <c r="I205" s="142"/>
      <c r="L205" s="32"/>
      <c r="M205" s="143"/>
      <c r="T205" s="53"/>
      <c r="AT205" s="17" t="s">
        <v>149</v>
      </c>
      <c r="AU205" s="17" t="s">
        <v>82</v>
      </c>
    </row>
    <row r="206" spans="2:65" s="12" customFormat="1" ht="24">
      <c r="B206" s="144"/>
      <c r="D206" s="145" t="s">
        <v>151</v>
      </c>
      <c r="E206" s="146" t="s">
        <v>19</v>
      </c>
      <c r="F206" s="147" t="s">
        <v>694</v>
      </c>
      <c r="H206" s="148">
        <v>22.535</v>
      </c>
      <c r="I206" s="149"/>
      <c r="L206" s="144"/>
      <c r="M206" s="150"/>
      <c r="T206" s="151"/>
      <c r="AT206" s="146" t="s">
        <v>151</v>
      </c>
      <c r="AU206" s="146" t="s">
        <v>82</v>
      </c>
      <c r="AV206" s="12" t="s">
        <v>82</v>
      </c>
      <c r="AW206" s="12" t="s">
        <v>33</v>
      </c>
      <c r="AX206" s="12" t="s">
        <v>72</v>
      </c>
      <c r="AY206" s="146" t="s">
        <v>139</v>
      </c>
    </row>
    <row r="207" spans="2:65" s="12" customFormat="1" ht="12">
      <c r="B207" s="144"/>
      <c r="D207" s="145" t="s">
        <v>151</v>
      </c>
      <c r="E207" s="146" t="s">
        <v>19</v>
      </c>
      <c r="F207" s="147" t="s">
        <v>695</v>
      </c>
      <c r="H207" s="148">
        <v>1.8</v>
      </c>
      <c r="I207" s="149"/>
      <c r="L207" s="144"/>
      <c r="M207" s="150"/>
      <c r="T207" s="151"/>
      <c r="AT207" s="146" t="s">
        <v>151</v>
      </c>
      <c r="AU207" s="146" t="s">
        <v>82</v>
      </c>
      <c r="AV207" s="12" t="s">
        <v>82</v>
      </c>
      <c r="AW207" s="12" t="s">
        <v>33</v>
      </c>
      <c r="AX207" s="12" t="s">
        <v>72</v>
      </c>
      <c r="AY207" s="146" t="s">
        <v>139</v>
      </c>
    </row>
    <row r="208" spans="2:65" s="12" customFormat="1" ht="12">
      <c r="B208" s="144"/>
      <c r="D208" s="145" t="s">
        <v>151</v>
      </c>
      <c r="E208" s="146" t="s">
        <v>19</v>
      </c>
      <c r="F208" s="147" t="s">
        <v>696</v>
      </c>
      <c r="H208" s="148">
        <v>1.76</v>
      </c>
      <c r="I208" s="149"/>
      <c r="L208" s="144"/>
      <c r="M208" s="150"/>
      <c r="T208" s="151"/>
      <c r="AT208" s="146" t="s">
        <v>151</v>
      </c>
      <c r="AU208" s="146" t="s">
        <v>82</v>
      </c>
      <c r="AV208" s="12" t="s">
        <v>82</v>
      </c>
      <c r="AW208" s="12" t="s">
        <v>33</v>
      </c>
      <c r="AX208" s="12" t="s">
        <v>72</v>
      </c>
      <c r="AY208" s="146" t="s">
        <v>139</v>
      </c>
    </row>
    <row r="209" spans="2:65" s="12" customFormat="1" ht="12">
      <c r="B209" s="144"/>
      <c r="D209" s="145" t="s">
        <v>151</v>
      </c>
      <c r="E209" s="146" t="s">
        <v>19</v>
      </c>
      <c r="F209" s="147" t="s">
        <v>697</v>
      </c>
      <c r="H209" s="148">
        <v>1.76</v>
      </c>
      <c r="I209" s="149"/>
      <c r="L209" s="144"/>
      <c r="M209" s="150"/>
      <c r="T209" s="151"/>
      <c r="AT209" s="146" t="s">
        <v>151</v>
      </c>
      <c r="AU209" s="146" t="s">
        <v>82</v>
      </c>
      <c r="AV209" s="12" t="s">
        <v>82</v>
      </c>
      <c r="AW209" s="12" t="s">
        <v>33</v>
      </c>
      <c r="AX209" s="12" t="s">
        <v>72</v>
      </c>
      <c r="AY209" s="146" t="s">
        <v>139</v>
      </c>
    </row>
    <row r="210" spans="2:65" s="12" customFormat="1" ht="12">
      <c r="B210" s="144"/>
      <c r="D210" s="145" t="s">
        <v>151</v>
      </c>
      <c r="E210" s="146" t="s">
        <v>19</v>
      </c>
      <c r="F210" s="147" t="s">
        <v>698</v>
      </c>
      <c r="H210" s="148">
        <v>5.2</v>
      </c>
      <c r="I210" s="149"/>
      <c r="L210" s="144"/>
      <c r="M210" s="150"/>
      <c r="T210" s="151"/>
      <c r="AT210" s="146" t="s">
        <v>151</v>
      </c>
      <c r="AU210" s="146" t="s">
        <v>82</v>
      </c>
      <c r="AV210" s="12" t="s">
        <v>82</v>
      </c>
      <c r="AW210" s="12" t="s">
        <v>33</v>
      </c>
      <c r="AX210" s="12" t="s">
        <v>72</v>
      </c>
      <c r="AY210" s="146" t="s">
        <v>139</v>
      </c>
    </row>
    <row r="211" spans="2:65" s="13" customFormat="1" ht="12">
      <c r="B211" s="152"/>
      <c r="D211" s="145" t="s">
        <v>151</v>
      </c>
      <c r="E211" s="153" t="s">
        <v>19</v>
      </c>
      <c r="F211" s="154" t="s">
        <v>689</v>
      </c>
      <c r="H211" s="155">
        <v>33.055000000000007</v>
      </c>
      <c r="I211" s="156"/>
      <c r="L211" s="152"/>
      <c r="M211" s="157"/>
      <c r="T211" s="158"/>
      <c r="AT211" s="153" t="s">
        <v>151</v>
      </c>
      <c r="AU211" s="153" t="s">
        <v>82</v>
      </c>
      <c r="AV211" s="13" t="s">
        <v>147</v>
      </c>
      <c r="AW211" s="13" t="s">
        <v>33</v>
      </c>
      <c r="AX211" s="13" t="s">
        <v>80</v>
      </c>
      <c r="AY211" s="153" t="s">
        <v>139</v>
      </c>
    </row>
    <row r="212" spans="2:65" s="1" customFormat="1" ht="24.25" customHeight="1">
      <c r="B212" s="32"/>
      <c r="C212" s="127" t="s">
        <v>404</v>
      </c>
      <c r="D212" s="127" t="s">
        <v>142</v>
      </c>
      <c r="E212" s="128" t="s">
        <v>699</v>
      </c>
      <c r="F212" s="129" t="s">
        <v>700</v>
      </c>
      <c r="G212" s="130" t="s">
        <v>271</v>
      </c>
      <c r="H212" s="131">
        <v>71.3</v>
      </c>
      <c r="I212" s="132"/>
      <c r="J212" s="133">
        <f>ROUND(I212*H212,2)</f>
        <v>0</v>
      </c>
      <c r="K212" s="129" t="s">
        <v>146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1.2999999999999999E-4</v>
      </c>
      <c r="R212" s="136">
        <f>Q212*H212</f>
        <v>9.2689999999999995E-3</v>
      </c>
      <c r="S212" s="136">
        <v>0</v>
      </c>
      <c r="T212" s="137">
        <f>S212*H212</f>
        <v>0</v>
      </c>
      <c r="AR212" s="138" t="s">
        <v>147</v>
      </c>
      <c r="AT212" s="138" t="s">
        <v>142</v>
      </c>
      <c r="AU212" s="138" t="s">
        <v>82</v>
      </c>
      <c r="AY212" s="17" t="s">
        <v>139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147</v>
      </c>
      <c r="BM212" s="138" t="s">
        <v>701</v>
      </c>
    </row>
    <row r="213" spans="2:65" s="1" customFormat="1" ht="11">
      <c r="B213" s="32"/>
      <c r="D213" s="140" t="s">
        <v>149</v>
      </c>
      <c r="F213" s="141" t="s">
        <v>702</v>
      </c>
      <c r="I213" s="142"/>
      <c r="L213" s="32"/>
      <c r="M213" s="143"/>
      <c r="T213" s="53"/>
      <c r="AT213" s="17" t="s">
        <v>149</v>
      </c>
      <c r="AU213" s="17" t="s">
        <v>82</v>
      </c>
    </row>
    <row r="214" spans="2:65" s="12" customFormat="1" ht="12">
      <c r="B214" s="144"/>
      <c r="D214" s="145" t="s">
        <v>151</v>
      </c>
      <c r="E214" s="146" t="s">
        <v>19</v>
      </c>
      <c r="F214" s="147" t="s">
        <v>703</v>
      </c>
      <c r="H214" s="148">
        <v>6.2</v>
      </c>
      <c r="I214" s="149"/>
      <c r="L214" s="144"/>
      <c r="M214" s="150"/>
      <c r="T214" s="151"/>
      <c r="AT214" s="146" t="s">
        <v>151</v>
      </c>
      <c r="AU214" s="146" t="s">
        <v>82</v>
      </c>
      <c r="AV214" s="12" t="s">
        <v>82</v>
      </c>
      <c r="AW214" s="12" t="s">
        <v>33</v>
      </c>
      <c r="AX214" s="12" t="s">
        <v>72</v>
      </c>
      <c r="AY214" s="146" t="s">
        <v>139</v>
      </c>
    </row>
    <row r="215" spans="2:65" s="12" customFormat="1" ht="12">
      <c r="B215" s="144"/>
      <c r="D215" s="145" t="s">
        <v>151</v>
      </c>
      <c r="E215" s="146" t="s">
        <v>19</v>
      </c>
      <c r="F215" s="147" t="s">
        <v>704</v>
      </c>
      <c r="H215" s="148">
        <v>6.2</v>
      </c>
      <c r="I215" s="149"/>
      <c r="L215" s="144"/>
      <c r="M215" s="150"/>
      <c r="T215" s="151"/>
      <c r="AT215" s="146" t="s">
        <v>151</v>
      </c>
      <c r="AU215" s="146" t="s">
        <v>82</v>
      </c>
      <c r="AV215" s="12" t="s">
        <v>82</v>
      </c>
      <c r="AW215" s="12" t="s">
        <v>33</v>
      </c>
      <c r="AX215" s="12" t="s">
        <v>72</v>
      </c>
      <c r="AY215" s="146" t="s">
        <v>139</v>
      </c>
    </row>
    <row r="216" spans="2:65" s="12" customFormat="1" ht="12">
      <c r="B216" s="144"/>
      <c r="D216" s="145" t="s">
        <v>151</v>
      </c>
      <c r="E216" s="146" t="s">
        <v>19</v>
      </c>
      <c r="F216" s="147" t="s">
        <v>705</v>
      </c>
      <c r="H216" s="148">
        <v>6.2</v>
      </c>
      <c r="I216" s="149"/>
      <c r="L216" s="144"/>
      <c r="M216" s="150"/>
      <c r="T216" s="151"/>
      <c r="AT216" s="146" t="s">
        <v>151</v>
      </c>
      <c r="AU216" s="146" t="s">
        <v>82</v>
      </c>
      <c r="AV216" s="12" t="s">
        <v>82</v>
      </c>
      <c r="AW216" s="12" t="s">
        <v>33</v>
      </c>
      <c r="AX216" s="12" t="s">
        <v>72</v>
      </c>
      <c r="AY216" s="146" t="s">
        <v>139</v>
      </c>
    </row>
    <row r="217" spans="2:65" s="12" customFormat="1" ht="12">
      <c r="B217" s="144"/>
      <c r="D217" s="145" t="s">
        <v>151</v>
      </c>
      <c r="E217" s="146" t="s">
        <v>19</v>
      </c>
      <c r="F217" s="147" t="s">
        <v>706</v>
      </c>
      <c r="H217" s="148">
        <v>6.2</v>
      </c>
      <c r="I217" s="149"/>
      <c r="L217" s="144"/>
      <c r="M217" s="150"/>
      <c r="T217" s="151"/>
      <c r="AT217" s="146" t="s">
        <v>151</v>
      </c>
      <c r="AU217" s="146" t="s">
        <v>82</v>
      </c>
      <c r="AV217" s="12" t="s">
        <v>82</v>
      </c>
      <c r="AW217" s="12" t="s">
        <v>33</v>
      </c>
      <c r="AX217" s="12" t="s">
        <v>72</v>
      </c>
      <c r="AY217" s="146" t="s">
        <v>139</v>
      </c>
    </row>
    <row r="218" spans="2:65" s="12" customFormat="1" ht="12">
      <c r="B218" s="144"/>
      <c r="D218" s="145" t="s">
        <v>151</v>
      </c>
      <c r="E218" s="146" t="s">
        <v>19</v>
      </c>
      <c r="F218" s="147" t="s">
        <v>707</v>
      </c>
      <c r="H218" s="148">
        <v>6.2</v>
      </c>
      <c r="I218" s="149"/>
      <c r="L218" s="144"/>
      <c r="M218" s="150"/>
      <c r="T218" s="151"/>
      <c r="AT218" s="146" t="s">
        <v>151</v>
      </c>
      <c r="AU218" s="146" t="s">
        <v>82</v>
      </c>
      <c r="AV218" s="12" t="s">
        <v>82</v>
      </c>
      <c r="AW218" s="12" t="s">
        <v>33</v>
      </c>
      <c r="AX218" s="12" t="s">
        <v>72</v>
      </c>
      <c r="AY218" s="146" t="s">
        <v>139</v>
      </c>
    </row>
    <row r="219" spans="2:65" s="15" customFormat="1" ht="12">
      <c r="B219" s="165"/>
      <c r="D219" s="145" t="s">
        <v>151</v>
      </c>
      <c r="E219" s="166" t="s">
        <v>19</v>
      </c>
      <c r="F219" s="167" t="s">
        <v>708</v>
      </c>
      <c r="H219" s="168">
        <v>31</v>
      </c>
      <c r="I219" s="169"/>
      <c r="L219" s="165"/>
      <c r="M219" s="170"/>
      <c r="T219" s="171"/>
      <c r="AT219" s="166" t="s">
        <v>151</v>
      </c>
      <c r="AU219" s="166" t="s">
        <v>82</v>
      </c>
      <c r="AV219" s="15" t="s">
        <v>176</v>
      </c>
      <c r="AW219" s="15" t="s">
        <v>33</v>
      </c>
      <c r="AX219" s="15" t="s">
        <v>72</v>
      </c>
      <c r="AY219" s="166" t="s">
        <v>139</v>
      </c>
    </row>
    <row r="220" spans="2:65" s="12" customFormat="1" ht="12">
      <c r="B220" s="144"/>
      <c r="D220" s="145" t="s">
        <v>151</v>
      </c>
      <c r="E220" s="146" t="s">
        <v>19</v>
      </c>
      <c r="F220" s="147" t="s">
        <v>709</v>
      </c>
      <c r="H220" s="148">
        <v>15.5</v>
      </c>
      <c r="I220" s="149"/>
      <c r="L220" s="144"/>
      <c r="M220" s="150"/>
      <c r="T220" s="151"/>
      <c r="AT220" s="146" t="s">
        <v>151</v>
      </c>
      <c r="AU220" s="146" t="s">
        <v>82</v>
      </c>
      <c r="AV220" s="12" t="s">
        <v>82</v>
      </c>
      <c r="AW220" s="12" t="s">
        <v>33</v>
      </c>
      <c r="AX220" s="12" t="s">
        <v>72</v>
      </c>
      <c r="AY220" s="146" t="s">
        <v>139</v>
      </c>
    </row>
    <row r="221" spans="2:65" s="12" customFormat="1" ht="12">
      <c r="B221" s="144"/>
      <c r="D221" s="145" t="s">
        <v>151</v>
      </c>
      <c r="E221" s="146" t="s">
        <v>19</v>
      </c>
      <c r="F221" s="147" t="s">
        <v>710</v>
      </c>
      <c r="H221" s="148">
        <v>6.2</v>
      </c>
      <c r="I221" s="149"/>
      <c r="L221" s="144"/>
      <c r="M221" s="150"/>
      <c r="T221" s="151"/>
      <c r="AT221" s="146" t="s">
        <v>151</v>
      </c>
      <c r="AU221" s="146" t="s">
        <v>82</v>
      </c>
      <c r="AV221" s="12" t="s">
        <v>82</v>
      </c>
      <c r="AW221" s="12" t="s">
        <v>33</v>
      </c>
      <c r="AX221" s="12" t="s">
        <v>72</v>
      </c>
      <c r="AY221" s="146" t="s">
        <v>139</v>
      </c>
    </row>
    <row r="222" spans="2:65" s="12" customFormat="1" ht="12">
      <c r="B222" s="144"/>
      <c r="D222" s="145" t="s">
        <v>151</v>
      </c>
      <c r="E222" s="146" t="s">
        <v>19</v>
      </c>
      <c r="F222" s="147" t="s">
        <v>711</v>
      </c>
      <c r="H222" s="148">
        <v>6.2</v>
      </c>
      <c r="I222" s="149"/>
      <c r="L222" s="144"/>
      <c r="M222" s="150"/>
      <c r="T222" s="151"/>
      <c r="AT222" s="146" t="s">
        <v>151</v>
      </c>
      <c r="AU222" s="146" t="s">
        <v>82</v>
      </c>
      <c r="AV222" s="12" t="s">
        <v>82</v>
      </c>
      <c r="AW222" s="12" t="s">
        <v>33</v>
      </c>
      <c r="AX222" s="12" t="s">
        <v>72</v>
      </c>
      <c r="AY222" s="146" t="s">
        <v>139</v>
      </c>
    </row>
    <row r="223" spans="2:65" s="12" customFormat="1" ht="12">
      <c r="B223" s="144"/>
      <c r="D223" s="145" t="s">
        <v>151</v>
      </c>
      <c r="E223" s="146" t="s">
        <v>19</v>
      </c>
      <c r="F223" s="147" t="s">
        <v>712</v>
      </c>
      <c r="H223" s="148">
        <v>6.2</v>
      </c>
      <c r="I223" s="149"/>
      <c r="L223" s="144"/>
      <c r="M223" s="150"/>
      <c r="T223" s="151"/>
      <c r="AT223" s="146" t="s">
        <v>151</v>
      </c>
      <c r="AU223" s="146" t="s">
        <v>82</v>
      </c>
      <c r="AV223" s="12" t="s">
        <v>82</v>
      </c>
      <c r="AW223" s="12" t="s">
        <v>33</v>
      </c>
      <c r="AX223" s="12" t="s">
        <v>72</v>
      </c>
      <c r="AY223" s="146" t="s">
        <v>139</v>
      </c>
    </row>
    <row r="224" spans="2:65" s="12" customFormat="1" ht="12">
      <c r="B224" s="144"/>
      <c r="D224" s="145" t="s">
        <v>151</v>
      </c>
      <c r="E224" s="146" t="s">
        <v>19</v>
      </c>
      <c r="F224" s="147" t="s">
        <v>713</v>
      </c>
      <c r="H224" s="148">
        <v>6.2</v>
      </c>
      <c r="I224" s="149"/>
      <c r="L224" s="144"/>
      <c r="M224" s="150"/>
      <c r="T224" s="151"/>
      <c r="AT224" s="146" t="s">
        <v>151</v>
      </c>
      <c r="AU224" s="146" t="s">
        <v>82</v>
      </c>
      <c r="AV224" s="12" t="s">
        <v>82</v>
      </c>
      <c r="AW224" s="12" t="s">
        <v>33</v>
      </c>
      <c r="AX224" s="12" t="s">
        <v>72</v>
      </c>
      <c r="AY224" s="146" t="s">
        <v>139</v>
      </c>
    </row>
    <row r="225" spans="2:65" s="15" customFormat="1" ht="12">
      <c r="B225" s="165"/>
      <c r="D225" s="145" t="s">
        <v>151</v>
      </c>
      <c r="E225" s="166" t="s">
        <v>19</v>
      </c>
      <c r="F225" s="167" t="s">
        <v>714</v>
      </c>
      <c r="H225" s="168">
        <v>40.300000000000004</v>
      </c>
      <c r="I225" s="169"/>
      <c r="L225" s="165"/>
      <c r="M225" s="170"/>
      <c r="T225" s="171"/>
      <c r="AT225" s="166" t="s">
        <v>151</v>
      </c>
      <c r="AU225" s="166" t="s">
        <v>82</v>
      </c>
      <c r="AV225" s="15" t="s">
        <v>176</v>
      </c>
      <c r="AW225" s="15" t="s">
        <v>33</v>
      </c>
      <c r="AX225" s="15" t="s">
        <v>72</v>
      </c>
      <c r="AY225" s="166" t="s">
        <v>139</v>
      </c>
    </row>
    <row r="226" spans="2:65" s="13" customFormat="1" ht="12">
      <c r="B226" s="152"/>
      <c r="D226" s="145" t="s">
        <v>151</v>
      </c>
      <c r="E226" s="153" t="s">
        <v>19</v>
      </c>
      <c r="F226" s="154" t="s">
        <v>163</v>
      </c>
      <c r="H226" s="155">
        <v>71.300000000000011</v>
      </c>
      <c r="I226" s="156"/>
      <c r="L226" s="152"/>
      <c r="M226" s="157"/>
      <c r="T226" s="158"/>
      <c r="AT226" s="153" t="s">
        <v>151</v>
      </c>
      <c r="AU226" s="153" t="s">
        <v>82</v>
      </c>
      <c r="AV226" s="13" t="s">
        <v>147</v>
      </c>
      <c r="AW226" s="13" t="s">
        <v>33</v>
      </c>
      <c r="AX226" s="13" t="s">
        <v>80</v>
      </c>
      <c r="AY226" s="153" t="s">
        <v>139</v>
      </c>
    </row>
    <row r="227" spans="2:65" s="1" customFormat="1" ht="37.75" customHeight="1">
      <c r="B227" s="32"/>
      <c r="C227" s="127" t="s">
        <v>413</v>
      </c>
      <c r="D227" s="127" t="s">
        <v>142</v>
      </c>
      <c r="E227" s="128" t="s">
        <v>715</v>
      </c>
      <c r="F227" s="129" t="s">
        <v>716</v>
      </c>
      <c r="G227" s="130" t="s">
        <v>211</v>
      </c>
      <c r="H227" s="131">
        <v>5.4720000000000004</v>
      </c>
      <c r="I227" s="132"/>
      <c r="J227" s="133">
        <f>ROUND(I227*H227,2)</f>
        <v>0</v>
      </c>
      <c r="K227" s="129" t="s">
        <v>146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7.3480000000000004E-2</v>
      </c>
      <c r="R227" s="136">
        <f>Q227*H227</f>
        <v>0.40208256000000003</v>
      </c>
      <c r="S227" s="136">
        <v>0</v>
      </c>
      <c r="T227" s="137">
        <f>S227*H227</f>
        <v>0</v>
      </c>
      <c r="AR227" s="138" t="s">
        <v>147</v>
      </c>
      <c r="AT227" s="138" t="s">
        <v>142</v>
      </c>
      <c r="AU227" s="138" t="s">
        <v>82</v>
      </c>
      <c r="AY227" s="17" t="s">
        <v>139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80</v>
      </c>
      <c r="BK227" s="139">
        <f>ROUND(I227*H227,2)</f>
        <v>0</v>
      </c>
      <c r="BL227" s="17" t="s">
        <v>147</v>
      </c>
      <c r="BM227" s="138" t="s">
        <v>717</v>
      </c>
    </row>
    <row r="228" spans="2:65" s="1" customFormat="1" ht="11">
      <c r="B228" s="32"/>
      <c r="D228" s="140" t="s">
        <v>149</v>
      </c>
      <c r="F228" s="141" t="s">
        <v>718</v>
      </c>
      <c r="I228" s="142"/>
      <c r="L228" s="32"/>
      <c r="M228" s="143"/>
      <c r="T228" s="53"/>
      <c r="AT228" s="17" t="s">
        <v>149</v>
      </c>
      <c r="AU228" s="17" t="s">
        <v>82</v>
      </c>
    </row>
    <row r="229" spans="2:65" s="12" customFormat="1" ht="12">
      <c r="B229" s="144"/>
      <c r="D229" s="145" t="s">
        <v>151</v>
      </c>
      <c r="E229" s="146" t="s">
        <v>19</v>
      </c>
      <c r="F229" s="147" t="s">
        <v>719</v>
      </c>
      <c r="H229" s="148">
        <v>1.248</v>
      </c>
      <c r="I229" s="149"/>
      <c r="L229" s="144"/>
      <c r="M229" s="150"/>
      <c r="T229" s="151"/>
      <c r="AT229" s="146" t="s">
        <v>151</v>
      </c>
      <c r="AU229" s="146" t="s">
        <v>82</v>
      </c>
      <c r="AV229" s="12" t="s">
        <v>82</v>
      </c>
      <c r="AW229" s="12" t="s">
        <v>33</v>
      </c>
      <c r="AX229" s="12" t="s">
        <v>72</v>
      </c>
      <c r="AY229" s="146" t="s">
        <v>139</v>
      </c>
    </row>
    <row r="230" spans="2:65" s="12" customFormat="1" ht="12">
      <c r="B230" s="144"/>
      <c r="D230" s="145" t="s">
        <v>151</v>
      </c>
      <c r="E230" s="146" t="s">
        <v>19</v>
      </c>
      <c r="F230" s="147" t="s">
        <v>720</v>
      </c>
      <c r="H230" s="148">
        <v>2.1120000000000001</v>
      </c>
      <c r="I230" s="149"/>
      <c r="L230" s="144"/>
      <c r="M230" s="150"/>
      <c r="T230" s="151"/>
      <c r="AT230" s="146" t="s">
        <v>151</v>
      </c>
      <c r="AU230" s="146" t="s">
        <v>82</v>
      </c>
      <c r="AV230" s="12" t="s">
        <v>82</v>
      </c>
      <c r="AW230" s="12" t="s">
        <v>33</v>
      </c>
      <c r="AX230" s="12" t="s">
        <v>72</v>
      </c>
      <c r="AY230" s="146" t="s">
        <v>139</v>
      </c>
    </row>
    <row r="231" spans="2:65" s="12" customFormat="1" ht="12">
      <c r="B231" s="144"/>
      <c r="D231" s="145" t="s">
        <v>151</v>
      </c>
      <c r="E231" s="146" t="s">
        <v>19</v>
      </c>
      <c r="F231" s="147" t="s">
        <v>721</v>
      </c>
      <c r="H231" s="148">
        <v>2.1120000000000001</v>
      </c>
      <c r="I231" s="149"/>
      <c r="L231" s="144"/>
      <c r="M231" s="150"/>
      <c r="T231" s="151"/>
      <c r="AT231" s="146" t="s">
        <v>151</v>
      </c>
      <c r="AU231" s="146" t="s">
        <v>82</v>
      </c>
      <c r="AV231" s="12" t="s">
        <v>82</v>
      </c>
      <c r="AW231" s="12" t="s">
        <v>33</v>
      </c>
      <c r="AX231" s="12" t="s">
        <v>72</v>
      </c>
      <c r="AY231" s="146" t="s">
        <v>139</v>
      </c>
    </row>
    <row r="232" spans="2:65" s="13" customFormat="1" ht="12">
      <c r="B232" s="152"/>
      <c r="D232" s="145" t="s">
        <v>151</v>
      </c>
      <c r="E232" s="153" t="s">
        <v>19</v>
      </c>
      <c r="F232" s="154" t="s">
        <v>163</v>
      </c>
      <c r="H232" s="155">
        <v>5.4720000000000004</v>
      </c>
      <c r="I232" s="156"/>
      <c r="L232" s="152"/>
      <c r="M232" s="157"/>
      <c r="T232" s="158"/>
      <c r="AT232" s="153" t="s">
        <v>151</v>
      </c>
      <c r="AU232" s="153" t="s">
        <v>82</v>
      </c>
      <c r="AV232" s="13" t="s">
        <v>147</v>
      </c>
      <c r="AW232" s="13" t="s">
        <v>33</v>
      </c>
      <c r="AX232" s="13" t="s">
        <v>80</v>
      </c>
      <c r="AY232" s="153" t="s">
        <v>139</v>
      </c>
    </row>
    <row r="233" spans="2:65" s="1" customFormat="1" ht="24.25" customHeight="1">
      <c r="B233" s="32"/>
      <c r="C233" s="127" t="s">
        <v>423</v>
      </c>
      <c r="D233" s="127" t="s">
        <v>142</v>
      </c>
      <c r="E233" s="128" t="s">
        <v>722</v>
      </c>
      <c r="F233" s="129" t="s">
        <v>723</v>
      </c>
      <c r="G233" s="130" t="s">
        <v>211</v>
      </c>
      <c r="H233" s="131">
        <v>2.4169999999999998</v>
      </c>
      <c r="I233" s="132"/>
      <c r="J233" s="133">
        <f>ROUND(I233*H233,2)</f>
        <v>0</v>
      </c>
      <c r="K233" s="129" t="s">
        <v>620</v>
      </c>
      <c r="L233" s="32"/>
      <c r="M233" s="134" t="s">
        <v>19</v>
      </c>
      <c r="N233" s="135" t="s">
        <v>43</v>
      </c>
      <c r="P233" s="136">
        <f>O233*H233</f>
        <v>0</v>
      </c>
      <c r="Q233" s="136">
        <v>0.26723000000000002</v>
      </c>
      <c r="R233" s="136">
        <f>Q233*H233</f>
        <v>0.64589490999999999</v>
      </c>
      <c r="S233" s="136">
        <v>0</v>
      </c>
      <c r="T233" s="137">
        <f>S233*H233</f>
        <v>0</v>
      </c>
      <c r="AR233" s="138" t="s">
        <v>147</v>
      </c>
      <c r="AT233" s="138" t="s">
        <v>142</v>
      </c>
      <c r="AU233" s="138" t="s">
        <v>82</v>
      </c>
      <c r="AY233" s="17" t="s">
        <v>139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80</v>
      </c>
      <c r="BK233" s="139">
        <f>ROUND(I233*H233,2)</f>
        <v>0</v>
      </c>
      <c r="BL233" s="17" t="s">
        <v>147</v>
      </c>
      <c r="BM233" s="138" t="s">
        <v>724</v>
      </c>
    </row>
    <row r="234" spans="2:65" s="12" customFormat="1" ht="12">
      <c r="B234" s="144"/>
      <c r="D234" s="145" t="s">
        <v>151</v>
      </c>
      <c r="E234" s="146" t="s">
        <v>19</v>
      </c>
      <c r="F234" s="147" t="s">
        <v>725</v>
      </c>
      <c r="H234" s="148">
        <v>0.28199999999999997</v>
      </c>
      <c r="I234" s="149"/>
      <c r="L234" s="144"/>
      <c r="M234" s="150"/>
      <c r="T234" s="151"/>
      <c r="AT234" s="146" t="s">
        <v>151</v>
      </c>
      <c r="AU234" s="146" t="s">
        <v>82</v>
      </c>
      <c r="AV234" s="12" t="s">
        <v>82</v>
      </c>
      <c r="AW234" s="12" t="s">
        <v>33</v>
      </c>
      <c r="AX234" s="12" t="s">
        <v>72</v>
      </c>
      <c r="AY234" s="146" t="s">
        <v>139</v>
      </c>
    </row>
    <row r="235" spans="2:65" s="12" customFormat="1" ht="12">
      <c r="B235" s="144"/>
      <c r="D235" s="145" t="s">
        <v>151</v>
      </c>
      <c r="E235" s="146" t="s">
        <v>19</v>
      </c>
      <c r="F235" s="147" t="s">
        <v>726</v>
      </c>
      <c r="H235" s="148">
        <v>0.56799999999999995</v>
      </c>
      <c r="I235" s="149"/>
      <c r="L235" s="144"/>
      <c r="M235" s="150"/>
      <c r="T235" s="151"/>
      <c r="AT235" s="146" t="s">
        <v>151</v>
      </c>
      <c r="AU235" s="146" t="s">
        <v>82</v>
      </c>
      <c r="AV235" s="12" t="s">
        <v>82</v>
      </c>
      <c r="AW235" s="12" t="s">
        <v>33</v>
      </c>
      <c r="AX235" s="12" t="s">
        <v>72</v>
      </c>
      <c r="AY235" s="146" t="s">
        <v>139</v>
      </c>
    </row>
    <row r="236" spans="2:65" s="12" customFormat="1" ht="12">
      <c r="B236" s="144"/>
      <c r="D236" s="145" t="s">
        <v>151</v>
      </c>
      <c r="E236" s="146" t="s">
        <v>19</v>
      </c>
      <c r="F236" s="147" t="s">
        <v>727</v>
      </c>
      <c r="H236" s="148">
        <v>0.16900000000000001</v>
      </c>
      <c r="I236" s="149"/>
      <c r="L236" s="144"/>
      <c r="M236" s="150"/>
      <c r="T236" s="151"/>
      <c r="AT236" s="146" t="s">
        <v>151</v>
      </c>
      <c r="AU236" s="146" t="s">
        <v>82</v>
      </c>
      <c r="AV236" s="12" t="s">
        <v>82</v>
      </c>
      <c r="AW236" s="12" t="s">
        <v>33</v>
      </c>
      <c r="AX236" s="12" t="s">
        <v>72</v>
      </c>
      <c r="AY236" s="146" t="s">
        <v>139</v>
      </c>
    </row>
    <row r="237" spans="2:65" s="12" customFormat="1" ht="12">
      <c r="B237" s="144"/>
      <c r="D237" s="145" t="s">
        <v>151</v>
      </c>
      <c r="E237" s="146" t="s">
        <v>19</v>
      </c>
      <c r="F237" s="147" t="s">
        <v>728</v>
      </c>
      <c r="H237" s="148">
        <v>7.1999999999999995E-2</v>
      </c>
      <c r="I237" s="149"/>
      <c r="L237" s="144"/>
      <c r="M237" s="150"/>
      <c r="T237" s="151"/>
      <c r="AT237" s="146" t="s">
        <v>151</v>
      </c>
      <c r="AU237" s="146" t="s">
        <v>82</v>
      </c>
      <c r="AV237" s="12" t="s">
        <v>82</v>
      </c>
      <c r="AW237" s="12" t="s">
        <v>33</v>
      </c>
      <c r="AX237" s="12" t="s">
        <v>72</v>
      </c>
      <c r="AY237" s="146" t="s">
        <v>139</v>
      </c>
    </row>
    <row r="238" spans="2:65" s="12" customFormat="1" ht="12">
      <c r="B238" s="144"/>
      <c r="D238" s="145" t="s">
        <v>151</v>
      </c>
      <c r="E238" s="146" t="s">
        <v>19</v>
      </c>
      <c r="F238" s="147" t="s">
        <v>729</v>
      </c>
      <c r="H238" s="148">
        <v>0.32400000000000001</v>
      </c>
      <c r="I238" s="149"/>
      <c r="L238" s="144"/>
      <c r="M238" s="150"/>
      <c r="T238" s="151"/>
      <c r="AT238" s="146" t="s">
        <v>151</v>
      </c>
      <c r="AU238" s="146" t="s">
        <v>82</v>
      </c>
      <c r="AV238" s="12" t="s">
        <v>82</v>
      </c>
      <c r="AW238" s="12" t="s">
        <v>33</v>
      </c>
      <c r="AX238" s="12" t="s">
        <v>72</v>
      </c>
      <c r="AY238" s="146" t="s">
        <v>139</v>
      </c>
    </row>
    <row r="239" spans="2:65" s="12" customFormat="1" ht="12">
      <c r="B239" s="144"/>
      <c r="D239" s="145" t="s">
        <v>151</v>
      </c>
      <c r="E239" s="146" t="s">
        <v>19</v>
      </c>
      <c r="F239" s="147" t="s">
        <v>730</v>
      </c>
      <c r="H239" s="148">
        <v>0.63600000000000001</v>
      </c>
      <c r="I239" s="149"/>
      <c r="L239" s="144"/>
      <c r="M239" s="150"/>
      <c r="T239" s="151"/>
      <c r="AT239" s="146" t="s">
        <v>151</v>
      </c>
      <c r="AU239" s="146" t="s">
        <v>82</v>
      </c>
      <c r="AV239" s="12" t="s">
        <v>82</v>
      </c>
      <c r="AW239" s="12" t="s">
        <v>33</v>
      </c>
      <c r="AX239" s="12" t="s">
        <v>72</v>
      </c>
      <c r="AY239" s="146" t="s">
        <v>139</v>
      </c>
    </row>
    <row r="240" spans="2:65" s="12" customFormat="1" ht="12">
      <c r="B240" s="144"/>
      <c r="D240" s="145" t="s">
        <v>151</v>
      </c>
      <c r="E240" s="146" t="s">
        <v>19</v>
      </c>
      <c r="F240" s="147" t="s">
        <v>731</v>
      </c>
      <c r="H240" s="148">
        <v>0.36599999999999999</v>
      </c>
      <c r="I240" s="149"/>
      <c r="L240" s="144"/>
      <c r="M240" s="150"/>
      <c r="T240" s="151"/>
      <c r="AT240" s="146" t="s">
        <v>151</v>
      </c>
      <c r="AU240" s="146" t="s">
        <v>82</v>
      </c>
      <c r="AV240" s="12" t="s">
        <v>82</v>
      </c>
      <c r="AW240" s="12" t="s">
        <v>33</v>
      </c>
      <c r="AX240" s="12" t="s">
        <v>72</v>
      </c>
      <c r="AY240" s="146" t="s">
        <v>139</v>
      </c>
    </row>
    <row r="241" spans="2:65" s="13" customFormat="1" ht="12">
      <c r="B241" s="152"/>
      <c r="D241" s="145" t="s">
        <v>151</v>
      </c>
      <c r="E241" s="153" t="s">
        <v>19</v>
      </c>
      <c r="F241" s="154" t="s">
        <v>163</v>
      </c>
      <c r="H241" s="155">
        <v>2.4170000000000003</v>
      </c>
      <c r="I241" s="156"/>
      <c r="L241" s="152"/>
      <c r="M241" s="157"/>
      <c r="T241" s="158"/>
      <c r="AT241" s="153" t="s">
        <v>151</v>
      </c>
      <c r="AU241" s="153" t="s">
        <v>82</v>
      </c>
      <c r="AV241" s="13" t="s">
        <v>147</v>
      </c>
      <c r="AW241" s="13" t="s">
        <v>33</v>
      </c>
      <c r="AX241" s="13" t="s">
        <v>80</v>
      </c>
      <c r="AY241" s="153" t="s">
        <v>139</v>
      </c>
    </row>
    <row r="242" spans="2:65" s="11" customFormat="1" ht="22.75" customHeight="1">
      <c r="B242" s="115"/>
      <c r="D242" s="116" t="s">
        <v>71</v>
      </c>
      <c r="E242" s="125" t="s">
        <v>203</v>
      </c>
      <c r="F242" s="125" t="s">
        <v>732</v>
      </c>
      <c r="I242" s="118"/>
      <c r="J242" s="126">
        <f>BK242</f>
        <v>0</v>
      </c>
      <c r="L242" s="115"/>
      <c r="M242" s="120"/>
      <c r="P242" s="121">
        <f>SUM(P243:P505)</f>
        <v>0</v>
      </c>
      <c r="R242" s="121">
        <f>SUM(R243:R505)</f>
        <v>59.693692699999993</v>
      </c>
      <c r="T242" s="122">
        <f>SUM(T243:T505)</f>
        <v>0</v>
      </c>
      <c r="AR242" s="116" t="s">
        <v>80</v>
      </c>
      <c r="AT242" s="123" t="s">
        <v>71</v>
      </c>
      <c r="AU242" s="123" t="s">
        <v>80</v>
      </c>
      <c r="AY242" s="116" t="s">
        <v>139</v>
      </c>
      <c r="BK242" s="124">
        <f>SUM(BK243:BK505)</f>
        <v>0</v>
      </c>
    </row>
    <row r="243" spans="2:65" s="1" customFormat="1" ht="24.25" customHeight="1">
      <c r="B243" s="32"/>
      <c r="C243" s="127" t="s">
        <v>432</v>
      </c>
      <c r="D243" s="127" t="s">
        <v>142</v>
      </c>
      <c r="E243" s="128" t="s">
        <v>733</v>
      </c>
      <c r="F243" s="129" t="s">
        <v>734</v>
      </c>
      <c r="G243" s="130" t="s">
        <v>211</v>
      </c>
      <c r="H243" s="131">
        <v>392.15</v>
      </c>
      <c r="I243" s="132"/>
      <c r="J243" s="133">
        <f>ROUND(I243*H243,2)</f>
        <v>0</v>
      </c>
      <c r="K243" s="129" t="s">
        <v>146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2.5999999999999998E-4</v>
      </c>
      <c r="R243" s="136">
        <f>Q243*H243</f>
        <v>0.10195899999999998</v>
      </c>
      <c r="S243" s="136">
        <v>0</v>
      </c>
      <c r="T243" s="137">
        <f>S243*H243</f>
        <v>0</v>
      </c>
      <c r="AR243" s="138" t="s">
        <v>147</v>
      </c>
      <c r="AT243" s="138" t="s">
        <v>142</v>
      </c>
      <c r="AU243" s="138" t="s">
        <v>82</v>
      </c>
      <c r="AY243" s="17" t="s">
        <v>139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147</v>
      </c>
      <c r="BM243" s="138" t="s">
        <v>735</v>
      </c>
    </row>
    <row r="244" spans="2:65" s="1" customFormat="1" ht="11">
      <c r="B244" s="32"/>
      <c r="D244" s="140" t="s">
        <v>149</v>
      </c>
      <c r="F244" s="141" t="s">
        <v>736</v>
      </c>
      <c r="I244" s="142"/>
      <c r="L244" s="32"/>
      <c r="M244" s="143"/>
      <c r="T244" s="53"/>
      <c r="AT244" s="17" t="s">
        <v>149</v>
      </c>
      <c r="AU244" s="17" t="s">
        <v>82</v>
      </c>
    </row>
    <row r="245" spans="2:65" s="12" customFormat="1" ht="24">
      <c r="B245" s="144"/>
      <c r="D245" s="145" t="s">
        <v>151</v>
      </c>
      <c r="E245" s="146" t="s">
        <v>19</v>
      </c>
      <c r="F245" s="147" t="s">
        <v>737</v>
      </c>
      <c r="H245" s="148">
        <v>392.15</v>
      </c>
      <c r="I245" s="149"/>
      <c r="L245" s="144"/>
      <c r="M245" s="150"/>
      <c r="T245" s="151"/>
      <c r="AT245" s="146" t="s">
        <v>151</v>
      </c>
      <c r="AU245" s="146" t="s">
        <v>82</v>
      </c>
      <c r="AV245" s="12" t="s">
        <v>82</v>
      </c>
      <c r="AW245" s="12" t="s">
        <v>33</v>
      </c>
      <c r="AX245" s="12" t="s">
        <v>80</v>
      </c>
      <c r="AY245" s="146" t="s">
        <v>139</v>
      </c>
    </row>
    <row r="246" spans="2:65" s="1" customFormat="1" ht="21.75" customHeight="1">
      <c r="B246" s="32"/>
      <c r="C246" s="127" t="s">
        <v>443</v>
      </c>
      <c r="D246" s="127" t="s">
        <v>142</v>
      </c>
      <c r="E246" s="128" t="s">
        <v>738</v>
      </c>
      <c r="F246" s="129" t="s">
        <v>739</v>
      </c>
      <c r="G246" s="130" t="s">
        <v>211</v>
      </c>
      <c r="H246" s="131">
        <v>4.8609999999999998</v>
      </c>
      <c r="I246" s="132"/>
      <c r="J246" s="133">
        <f>ROUND(I246*H246,2)</f>
        <v>0</v>
      </c>
      <c r="K246" s="129" t="s">
        <v>146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5.6000000000000001E-2</v>
      </c>
      <c r="R246" s="136">
        <f>Q246*H246</f>
        <v>0.27221600000000001</v>
      </c>
      <c r="S246" s="136">
        <v>0</v>
      </c>
      <c r="T246" s="137">
        <f>S246*H246</f>
        <v>0</v>
      </c>
      <c r="AR246" s="138" t="s">
        <v>147</v>
      </c>
      <c r="AT246" s="138" t="s">
        <v>142</v>
      </c>
      <c r="AU246" s="138" t="s">
        <v>82</v>
      </c>
      <c r="AY246" s="17" t="s">
        <v>139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147</v>
      </c>
      <c r="BM246" s="138" t="s">
        <v>740</v>
      </c>
    </row>
    <row r="247" spans="2:65" s="1" customFormat="1" ht="11">
      <c r="B247" s="32"/>
      <c r="D247" s="140" t="s">
        <v>149</v>
      </c>
      <c r="F247" s="141" t="s">
        <v>741</v>
      </c>
      <c r="I247" s="142"/>
      <c r="L247" s="32"/>
      <c r="M247" s="143"/>
      <c r="T247" s="53"/>
      <c r="AT247" s="17" t="s">
        <v>149</v>
      </c>
      <c r="AU247" s="17" t="s">
        <v>82</v>
      </c>
    </row>
    <row r="248" spans="2:65" s="14" customFormat="1" ht="12">
      <c r="B248" s="159"/>
      <c r="D248" s="145" t="s">
        <v>151</v>
      </c>
      <c r="E248" s="160" t="s">
        <v>19</v>
      </c>
      <c r="F248" s="161" t="s">
        <v>742</v>
      </c>
      <c r="H248" s="160" t="s">
        <v>19</v>
      </c>
      <c r="I248" s="162"/>
      <c r="L248" s="159"/>
      <c r="M248" s="163"/>
      <c r="T248" s="164"/>
      <c r="AT248" s="160" t="s">
        <v>151</v>
      </c>
      <c r="AU248" s="160" t="s">
        <v>82</v>
      </c>
      <c r="AV248" s="14" t="s">
        <v>80</v>
      </c>
      <c r="AW248" s="14" t="s">
        <v>33</v>
      </c>
      <c r="AX248" s="14" t="s">
        <v>72</v>
      </c>
      <c r="AY248" s="160" t="s">
        <v>139</v>
      </c>
    </row>
    <row r="249" spans="2:65" s="12" customFormat="1" ht="12">
      <c r="B249" s="144"/>
      <c r="D249" s="145" t="s">
        <v>151</v>
      </c>
      <c r="E249" s="146" t="s">
        <v>19</v>
      </c>
      <c r="F249" s="147" t="s">
        <v>743</v>
      </c>
      <c r="H249" s="148">
        <v>0.182</v>
      </c>
      <c r="I249" s="149"/>
      <c r="L249" s="144"/>
      <c r="M249" s="150"/>
      <c r="T249" s="151"/>
      <c r="AT249" s="146" t="s">
        <v>151</v>
      </c>
      <c r="AU249" s="146" t="s">
        <v>82</v>
      </c>
      <c r="AV249" s="12" t="s">
        <v>82</v>
      </c>
      <c r="AW249" s="12" t="s">
        <v>33</v>
      </c>
      <c r="AX249" s="12" t="s">
        <v>72</v>
      </c>
      <c r="AY249" s="146" t="s">
        <v>139</v>
      </c>
    </row>
    <row r="250" spans="2:65" s="12" customFormat="1" ht="12">
      <c r="B250" s="144"/>
      <c r="D250" s="145" t="s">
        <v>151</v>
      </c>
      <c r="E250" s="146" t="s">
        <v>19</v>
      </c>
      <c r="F250" s="147" t="s">
        <v>744</v>
      </c>
      <c r="H250" s="148">
        <v>0.79600000000000004</v>
      </c>
      <c r="I250" s="149"/>
      <c r="L250" s="144"/>
      <c r="M250" s="150"/>
      <c r="T250" s="151"/>
      <c r="AT250" s="146" t="s">
        <v>151</v>
      </c>
      <c r="AU250" s="146" t="s">
        <v>82</v>
      </c>
      <c r="AV250" s="12" t="s">
        <v>82</v>
      </c>
      <c r="AW250" s="12" t="s">
        <v>33</v>
      </c>
      <c r="AX250" s="12" t="s">
        <v>72</v>
      </c>
      <c r="AY250" s="146" t="s">
        <v>139</v>
      </c>
    </row>
    <row r="251" spans="2:65" s="12" customFormat="1" ht="12">
      <c r="B251" s="144"/>
      <c r="D251" s="145" t="s">
        <v>151</v>
      </c>
      <c r="E251" s="146" t="s">
        <v>19</v>
      </c>
      <c r="F251" s="147" t="s">
        <v>745</v>
      </c>
      <c r="H251" s="148">
        <v>0.45600000000000002</v>
      </c>
      <c r="I251" s="149"/>
      <c r="L251" s="144"/>
      <c r="M251" s="150"/>
      <c r="T251" s="151"/>
      <c r="AT251" s="146" t="s">
        <v>151</v>
      </c>
      <c r="AU251" s="146" t="s">
        <v>82</v>
      </c>
      <c r="AV251" s="12" t="s">
        <v>82</v>
      </c>
      <c r="AW251" s="12" t="s">
        <v>33</v>
      </c>
      <c r="AX251" s="12" t="s">
        <v>72</v>
      </c>
      <c r="AY251" s="146" t="s">
        <v>139</v>
      </c>
    </row>
    <row r="252" spans="2:65" s="12" customFormat="1" ht="12">
      <c r="B252" s="144"/>
      <c r="D252" s="145" t="s">
        <v>151</v>
      </c>
      <c r="E252" s="146" t="s">
        <v>19</v>
      </c>
      <c r="F252" s="147" t="s">
        <v>746</v>
      </c>
      <c r="H252" s="148">
        <v>0.218</v>
      </c>
      <c r="I252" s="149"/>
      <c r="L252" s="144"/>
      <c r="M252" s="150"/>
      <c r="T252" s="151"/>
      <c r="AT252" s="146" t="s">
        <v>151</v>
      </c>
      <c r="AU252" s="146" t="s">
        <v>82</v>
      </c>
      <c r="AV252" s="12" t="s">
        <v>82</v>
      </c>
      <c r="AW252" s="12" t="s">
        <v>33</v>
      </c>
      <c r="AX252" s="12" t="s">
        <v>72</v>
      </c>
      <c r="AY252" s="146" t="s">
        <v>139</v>
      </c>
    </row>
    <row r="253" spans="2:65" s="12" customFormat="1" ht="12">
      <c r="B253" s="144"/>
      <c r="D253" s="145" t="s">
        <v>151</v>
      </c>
      <c r="E253" s="146" t="s">
        <v>19</v>
      </c>
      <c r="F253" s="147" t="s">
        <v>747</v>
      </c>
      <c r="H253" s="148">
        <v>0.76500000000000001</v>
      </c>
      <c r="I253" s="149"/>
      <c r="L253" s="144"/>
      <c r="M253" s="150"/>
      <c r="T253" s="151"/>
      <c r="AT253" s="146" t="s">
        <v>151</v>
      </c>
      <c r="AU253" s="146" t="s">
        <v>82</v>
      </c>
      <c r="AV253" s="12" t="s">
        <v>82</v>
      </c>
      <c r="AW253" s="12" t="s">
        <v>33</v>
      </c>
      <c r="AX253" s="12" t="s">
        <v>72</v>
      </c>
      <c r="AY253" s="146" t="s">
        <v>139</v>
      </c>
    </row>
    <row r="254" spans="2:65" s="12" customFormat="1" ht="12">
      <c r="B254" s="144"/>
      <c r="D254" s="145" t="s">
        <v>151</v>
      </c>
      <c r="E254" s="146" t="s">
        <v>19</v>
      </c>
      <c r="F254" s="147" t="s">
        <v>748</v>
      </c>
      <c r="H254" s="148">
        <v>0.95199999999999996</v>
      </c>
      <c r="I254" s="149"/>
      <c r="L254" s="144"/>
      <c r="M254" s="150"/>
      <c r="T254" s="151"/>
      <c r="AT254" s="146" t="s">
        <v>151</v>
      </c>
      <c r="AU254" s="146" t="s">
        <v>82</v>
      </c>
      <c r="AV254" s="12" t="s">
        <v>82</v>
      </c>
      <c r="AW254" s="12" t="s">
        <v>33</v>
      </c>
      <c r="AX254" s="12" t="s">
        <v>72</v>
      </c>
      <c r="AY254" s="146" t="s">
        <v>139</v>
      </c>
    </row>
    <row r="255" spans="2:65" s="12" customFormat="1" ht="12">
      <c r="B255" s="144"/>
      <c r="D255" s="145" t="s">
        <v>151</v>
      </c>
      <c r="E255" s="146" t="s">
        <v>19</v>
      </c>
      <c r="F255" s="147" t="s">
        <v>749</v>
      </c>
      <c r="H255" s="148">
        <v>0.121</v>
      </c>
      <c r="I255" s="149"/>
      <c r="L255" s="144"/>
      <c r="M255" s="150"/>
      <c r="T255" s="151"/>
      <c r="AT255" s="146" t="s">
        <v>151</v>
      </c>
      <c r="AU255" s="146" t="s">
        <v>82</v>
      </c>
      <c r="AV255" s="12" t="s">
        <v>82</v>
      </c>
      <c r="AW255" s="12" t="s">
        <v>33</v>
      </c>
      <c r="AX255" s="12" t="s">
        <v>72</v>
      </c>
      <c r="AY255" s="146" t="s">
        <v>139</v>
      </c>
    </row>
    <row r="256" spans="2:65" s="12" customFormat="1" ht="12">
      <c r="B256" s="144"/>
      <c r="D256" s="145" t="s">
        <v>151</v>
      </c>
      <c r="E256" s="146" t="s">
        <v>19</v>
      </c>
      <c r="F256" s="147" t="s">
        <v>750</v>
      </c>
      <c r="H256" s="148">
        <v>0.56999999999999995</v>
      </c>
      <c r="I256" s="149"/>
      <c r="L256" s="144"/>
      <c r="M256" s="150"/>
      <c r="T256" s="151"/>
      <c r="AT256" s="146" t="s">
        <v>151</v>
      </c>
      <c r="AU256" s="146" t="s">
        <v>82</v>
      </c>
      <c r="AV256" s="12" t="s">
        <v>82</v>
      </c>
      <c r="AW256" s="12" t="s">
        <v>33</v>
      </c>
      <c r="AX256" s="12" t="s">
        <v>72</v>
      </c>
      <c r="AY256" s="146" t="s">
        <v>139</v>
      </c>
    </row>
    <row r="257" spans="2:65" s="12" customFormat="1" ht="12">
      <c r="B257" s="144"/>
      <c r="D257" s="145" t="s">
        <v>151</v>
      </c>
      <c r="E257" s="146" t="s">
        <v>19</v>
      </c>
      <c r="F257" s="147" t="s">
        <v>751</v>
      </c>
      <c r="H257" s="148">
        <v>0.17599999999999999</v>
      </c>
      <c r="I257" s="149"/>
      <c r="L257" s="144"/>
      <c r="M257" s="150"/>
      <c r="T257" s="151"/>
      <c r="AT257" s="146" t="s">
        <v>151</v>
      </c>
      <c r="AU257" s="146" t="s">
        <v>82</v>
      </c>
      <c r="AV257" s="12" t="s">
        <v>82</v>
      </c>
      <c r="AW257" s="12" t="s">
        <v>33</v>
      </c>
      <c r="AX257" s="12" t="s">
        <v>72</v>
      </c>
      <c r="AY257" s="146" t="s">
        <v>139</v>
      </c>
    </row>
    <row r="258" spans="2:65" s="12" customFormat="1" ht="12">
      <c r="B258" s="144"/>
      <c r="D258" s="145" t="s">
        <v>151</v>
      </c>
      <c r="E258" s="146" t="s">
        <v>19</v>
      </c>
      <c r="F258" s="147" t="s">
        <v>752</v>
      </c>
      <c r="H258" s="148">
        <v>0.13900000000000001</v>
      </c>
      <c r="I258" s="149"/>
      <c r="L258" s="144"/>
      <c r="M258" s="150"/>
      <c r="T258" s="151"/>
      <c r="AT258" s="146" t="s">
        <v>151</v>
      </c>
      <c r="AU258" s="146" t="s">
        <v>82</v>
      </c>
      <c r="AV258" s="12" t="s">
        <v>82</v>
      </c>
      <c r="AW258" s="12" t="s">
        <v>33</v>
      </c>
      <c r="AX258" s="12" t="s">
        <v>72</v>
      </c>
      <c r="AY258" s="146" t="s">
        <v>139</v>
      </c>
    </row>
    <row r="259" spans="2:65" s="12" customFormat="1" ht="12">
      <c r="B259" s="144"/>
      <c r="D259" s="145" t="s">
        <v>151</v>
      </c>
      <c r="E259" s="146" t="s">
        <v>19</v>
      </c>
      <c r="F259" s="147" t="s">
        <v>753</v>
      </c>
      <c r="H259" s="148">
        <v>0.223</v>
      </c>
      <c r="I259" s="149"/>
      <c r="L259" s="144"/>
      <c r="M259" s="150"/>
      <c r="T259" s="151"/>
      <c r="AT259" s="146" t="s">
        <v>151</v>
      </c>
      <c r="AU259" s="146" t="s">
        <v>82</v>
      </c>
      <c r="AV259" s="12" t="s">
        <v>82</v>
      </c>
      <c r="AW259" s="12" t="s">
        <v>33</v>
      </c>
      <c r="AX259" s="12" t="s">
        <v>72</v>
      </c>
      <c r="AY259" s="146" t="s">
        <v>139</v>
      </c>
    </row>
    <row r="260" spans="2:65" s="12" customFormat="1" ht="12">
      <c r="B260" s="144"/>
      <c r="D260" s="145" t="s">
        <v>151</v>
      </c>
      <c r="E260" s="146" t="s">
        <v>19</v>
      </c>
      <c r="F260" s="147" t="s">
        <v>754</v>
      </c>
      <c r="H260" s="148">
        <v>8.6999999999999994E-2</v>
      </c>
      <c r="I260" s="149"/>
      <c r="L260" s="144"/>
      <c r="M260" s="150"/>
      <c r="T260" s="151"/>
      <c r="AT260" s="146" t="s">
        <v>151</v>
      </c>
      <c r="AU260" s="146" t="s">
        <v>82</v>
      </c>
      <c r="AV260" s="12" t="s">
        <v>82</v>
      </c>
      <c r="AW260" s="12" t="s">
        <v>33</v>
      </c>
      <c r="AX260" s="12" t="s">
        <v>72</v>
      </c>
      <c r="AY260" s="146" t="s">
        <v>139</v>
      </c>
    </row>
    <row r="261" spans="2:65" s="12" customFormat="1" ht="12">
      <c r="B261" s="144"/>
      <c r="D261" s="145" t="s">
        <v>151</v>
      </c>
      <c r="E261" s="146" t="s">
        <v>19</v>
      </c>
      <c r="F261" s="147" t="s">
        <v>751</v>
      </c>
      <c r="H261" s="148">
        <v>0.17599999999999999</v>
      </c>
      <c r="I261" s="149"/>
      <c r="L261" s="144"/>
      <c r="M261" s="150"/>
      <c r="T261" s="151"/>
      <c r="AT261" s="146" t="s">
        <v>151</v>
      </c>
      <c r="AU261" s="146" t="s">
        <v>82</v>
      </c>
      <c r="AV261" s="12" t="s">
        <v>82</v>
      </c>
      <c r="AW261" s="12" t="s">
        <v>33</v>
      </c>
      <c r="AX261" s="12" t="s">
        <v>72</v>
      </c>
      <c r="AY261" s="146" t="s">
        <v>139</v>
      </c>
    </row>
    <row r="262" spans="2:65" s="13" customFormat="1" ht="12">
      <c r="B262" s="152"/>
      <c r="D262" s="145" t="s">
        <v>151</v>
      </c>
      <c r="E262" s="153" t="s">
        <v>19</v>
      </c>
      <c r="F262" s="154" t="s">
        <v>163</v>
      </c>
      <c r="H262" s="155">
        <v>4.8609999999999998</v>
      </c>
      <c r="I262" s="156"/>
      <c r="L262" s="152"/>
      <c r="M262" s="157"/>
      <c r="T262" s="158"/>
      <c r="AT262" s="153" t="s">
        <v>151</v>
      </c>
      <c r="AU262" s="153" t="s">
        <v>82</v>
      </c>
      <c r="AV262" s="13" t="s">
        <v>147</v>
      </c>
      <c r="AW262" s="13" t="s">
        <v>33</v>
      </c>
      <c r="AX262" s="13" t="s">
        <v>80</v>
      </c>
      <c r="AY262" s="153" t="s">
        <v>139</v>
      </c>
    </row>
    <row r="263" spans="2:65" s="1" customFormat="1" ht="33" customHeight="1">
      <c r="B263" s="32"/>
      <c r="C263" s="127" t="s">
        <v>458</v>
      </c>
      <c r="D263" s="127" t="s">
        <v>142</v>
      </c>
      <c r="E263" s="128" t="s">
        <v>755</v>
      </c>
      <c r="F263" s="129" t="s">
        <v>756</v>
      </c>
      <c r="G263" s="130" t="s">
        <v>211</v>
      </c>
      <c r="H263" s="131">
        <v>392.15</v>
      </c>
      <c r="I263" s="132"/>
      <c r="J263" s="133">
        <f>ROUND(I263*H263,2)</f>
        <v>0</v>
      </c>
      <c r="K263" s="129" t="s">
        <v>146</v>
      </c>
      <c r="L263" s="32"/>
      <c r="M263" s="134" t="s">
        <v>19</v>
      </c>
      <c r="N263" s="135" t="s">
        <v>43</v>
      </c>
      <c r="P263" s="136">
        <f>O263*H263</f>
        <v>0</v>
      </c>
      <c r="Q263" s="136">
        <v>4.0000000000000001E-3</v>
      </c>
      <c r="R263" s="136">
        <f>Q263*H263</f>
        <v>1.5686</v>
      </c>
      <c r="S263" s="136">
        <v>0</v>
      </c>
      <c r="T263" s="137">
        <f>S263*H263</f>
        <v>0</v>
      </c>
      <c r="AR263" s="138" t="s">
        <v>147</v>
      </c>
      <c r="AT263" s="138" t="s">
        <v>142</v>
      </c>
      <c r="AU263" s="138" t="s">
        <v>82</v>
      </c>
      <c r="AY263" s="17" t="s">
        <v>139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80</v>
      </c>
      <c r="BK263" s="139">
        <f>ROUND(I263*H263,2)</f>
        <v>0</v>
      </c>
      <c r="BL263" s="17" t="s">
        <v>147</v>
      </c>
      <c r="BM263" s="138" t="s">
        <v>757</v>
      </c>
    </row>
    <row r="264" spans="2:65" s="1" customFormat="1" ht="11">
      <c r="B264" s="32"/>
      <c r="D264" s="140" t="s">
        <v>149</v>
      </c>
      <c r="F264" s="141" t="s">
        <v>758</v>
      </c>
      <c r="I264" s="142"/>
      <c r="L264" s="32"/>
      <c r="M264" s="143"/>
      <c r="T264" s="53"/>
      <c r="AT264" s="17" t="s">
        <v>149</v>
      </c>
      <c r="AU264" s="17" t="s">
        <v>82</v>
      </c>
    </row>
    <row r="265" spans="2:65" s="12" customFormat="1" ht="24">
      <c r="B265" s="144"/>
      <c r="D265" s="145" t="s">
        <v>151</v>
      </c>
      <c r="E265" s="146" t="s">
        <v>19</v>
      </c>
      <c r="F265" s="147" t="s">
        <v>737</v>
      </c>
      <c r="H265" s="148">
        <v>392.15</v>
      </c>
      <c r="I265" s="149"/>
      <c r="L265" s="144"/>
      <c r="M265" s="150"/>
      <c r="T265" s="151"/>
      <c r="AT265" s="146" t="s">
        <v>151</v>
      </c>
      <c r="AU265" s="146" t="s">
        <v>82</v>
      </c>
      <c r="AV265" s="12" t="s">
        <v>82</v>
      </c>
      <c r="AW265" s="12" t="s">
        <v>33</v>
      </c>
      <c r="AX265" s="12" t="s">
        <v>80</v>
      </c>
      <c r="AY265" s="146" t="s">
        <v>139</v>
      </c>
    </row>
    <row r="266" spans="2:65" s="1" customFormat="1" ht="33" customHeight="1">
      <c r="B266" s="32"/>
      <c r="C266" s="127" t="s">
        <v>511</v>
      </c>
      <c r="D266" s="127" t="s">
        <v>142</v>
      </c>
      <c r="E266" s="128" t="s">
        <v>759</v>
      </c>
      <c r="F266" s="129" t="s">
        <v>760</v>
      </c>
      <c r="G266" s="130" t="s">
        <v>211</v>
      </c>
      <c r="H266" s="131">
        <v>274.75599999999997</v>
      </c>
      <c r="I266" s="132"/>
      <c r="J266" s="133">
        <f>ROUND(I266*H266,2)</f>
        <v>0</v>
      </c>
      <c r="K266" s="129" t="s">
        <v>146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7.3499999999999998E-3</v>
      </c>
      <c r="R266" s="136">
        <f>Q266*H266</f>
        <v>2.0194565999999998</v>
      </c>
      <c r="S266" s="136">
        <v>0</v>
      </c>
      <c r="T266" s="137">
        <f>S266*H266</f>
        <v>0</v>
      </c>
      <c r="AR266" s="138" t="s">
        <v>147</v>
      </c>
      <c r="AT266" s="138" t="s">
        <v>142</v>
      </c>
      <c r="AU266" s="138" t="s">
        <v>82</v>
      </c>
      <c r="AY266" s="17" t="s">
        <v>139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80</v>
      </c>
      <c r="BK266" s="139">
        <f>ROUND(I266*H266,2)</f>
        <v>0</v>
      </c>
      <c r="BL266" s="17" t="s">
        <v>147</v>
      </c>
      <c r="BM266" s="138" t="s">
        <v>761</v>
      </c>
    </row>
    <row r="267" spans="2:65" s="1" customFormat="1" ht="11">
      <c r="B267" s="32"/>
      <c r="D267" s="140" t="s">
        <v>149</v>
      </c>
      <c r="F267" s="141" t="s">
        <v>762</v>
      </c>
      <c r="I267" s="142"/>
      <c r="L267" s="32"/>
      <c r="M267" s="143"/>
      <c r="T267" s="53"/>
      <c r="AT267" s="17" t="s">
        <v>149</v>
      </c>
      <c r="AU267" s="17" t="s">
        <v>82</v>
      </c>
    </row>
    <row r="268" spans="2:65" s="12" customFormat="1" ht="24">
      <c r="B268" s="144"/>
      <c r="D268" s="145" t="s">
        <v>151</v>
      </c>
      <c r="E268" s="146" t="s">
        <v>19</v>
      </c>
      <c r="F268" s="147" t="s">
        <v>763</v>
      </c>
      <c r="H268" s="148">
        <v>1.704</v>
      </c>
      <c r="I268" s="149"/>
      <c r="L268" s="144"/>
      <c r="M268" s="150"/>
      <c r="T268" s="151"/>
      <c r="AT268" s="146" t="s">
        <v>151</v>
      </c>
      <c r="AU268" s="146" t="s">
        <v>82</v>
      </c>
      <c r="AV268" s="12" t="s">
        <v>82</v>
      </c>
      <c r="AW268" s="12" t="s">
        <v>33</v>
      </c>
      <c r="AX268" s="12" t="s">
        <v>72</v>
      </c>
      <c r="AY268" s="146" t="s">
        <v>139</v>
      </c>
    </row>
    <row r="269" spans="2:65" s="12" customFormat="1" ht="12">
      <c r="B269" s="144"/>
      <c r="D269" s="145" t="s">
        <v>151</v>
      </c>
      <c r="E269" s="146" t="s">
        <v>19</v>
      </c>
      <c r="F269" s="147" t="s">
        <v>764</v>
      </c>
      <c r="H269" s="148">
        <v>3.75</v>
      </c>
      <c r="I269" s="149"/>
      <c r="L269" s="144"/>
      <c r="M269" s="150"/>
      <c r="T269" s="151"/>
      <c r="AT269" s="146" t="s">
        <v>151</v>
      </c>
      <c r="AU269" s="146" t="s">
        <v>82</v>
      </c>
      <c r="AV269" s="12" t="s">
        <v>82</v>
      </c>
      <c r="AW269" s="12" t="s">
        <v>33</v>
      </c>
      <c r="AX269" s="12" t="s">
        <v>72</v>
      </c>
      <c r="AY269" s="146" t="s">
        <v>139</v>
      </c>
    </row>
    <row r="270" spans="2:65" s="12" customFormat="1" ht="24">
      <c r="B270" s="144"/>
      <c r="D270" s="145" t="s">
        <v>151</v>
      </c>
      <c r="E270" s="146" t="s">
        <v>19</v>
      </c>
      <c r="F270" s="147" t="s">
        <v>765</v>
      </c>
      <c r="H270" s="148">
        <v>11.72</v>
      </c>
      <c r="I270" s="149"/>
      <c r="L270" s="144"/>
      <c r="M270" s="150"/>
      <c r="T270" s="151"/>
      <c r="AT270" s="146" t="s">
        <v>151</v>
      </c>
      <c r="AU270" s="146" t="s">
        <v>82</v>
      </c>
      <c r="AV270" s="12" t="s">
        <v>82</v>
      </c>
      <c r="AW270" s="12" t="s">
        <v>33</v>
      </c>
      <c r="AX270" s="12" t="s">
        <v>72</v>
      </c>
      <c r="AY270" s="146" t="s">
        <v>139</v>
      </c>
    </row>
    <row r="271" spans="2:65" s="12" customFormat="1" ht="12">
      <c r="B271" s="144"/>
      <c r="D271" s="145" t="s">
        <v>151</v>
      </c>
      <c r="E271" s="146" t="s">
        <v>19</v>
      </c>
      <c r="F271" s="147" t="s">
        <v>766</v>
      </c>
      <c r="H271" s="148">
        <v>60.37</v>
      </c>
      <c r="I271" s="149"/>
      <c r="L271" s="144"/>
      <c r="M271" s="150"/>
      <c r="T271" s="151"/>
      <c r="AT271" s="146" t="s">
        <v>151</v>
      </c>
      <c r="AU271" s="146" t="s">
        <v>82</v>
      </c>
      <c r="AV271" s="12" t="s">
        <v>82</v>
      </c>
      <c r="AW271" s="12" t="s">
        <v>33</v>
      </c>
      <c r="AX271" s="12" t="s">
        <v>72</v>
      </c>
      <c r="AY271" s="146" t="s">
        <v>139</v>
      </c>
    </row>
    <row r="272" spans="2:65" s="12" customFormat="1" ht="12">
      <c r="B272" s="144"/>
      <c r="D272" s="145" t="s">
        <v>151</v>
      </c>
      <c r="E272" s="146" t="s">
        <v>19</v>
      </c>
      <c r="F272" s="147" t="s">
        <v>767</v>
      </c>
      <c r="H272" s="148">
        <v>189.59</v>
      </c>
      <c r="I272" s="149"/>
      <c r="L272" s="144"/>
      <c r="M272" s="150"/>
      <c r="T272" s="151"/>
      <c r="AT272" s="146" t="s">
        <v>151</v>
      </c>
      <c r="AU272" s="146" t="s">
        <v>82</v>
      </c>
      <c r="AV272" s="12" t="s">
        <v>82</v>
      </c>
      <c r="AW272" s="12" t="s">
        <v>33</v>
      </c>
      <c r="AX272" s="12" t="s">
        <v>72</v>
      </c>
      <c r="AY272" s="146" t="s">
        <v>139</v>
      </c>
    </row>
    <row r="273" spans="2:65" s="12" customFormat="1" ht="12">
      <c r="B273" s="144"/>
      <c r="D273" s="145" t="s">
        <v>151</v>
      </c>
      <c r="E273" s="146" t="s">
        <v>19</v>
      </c>
      <c r="F273" s="147" t="s">
        <v>768</v>
      </c>
      <c r="H273" s="148">
        <v>4.8339999999999996</v>
      </c>
      <c r="I273" s="149"/>
      <c r="L273" s="144"/>
      <c r="M273" s="150"/>
      <c r="T273" s="151"/>
      <c r="AT273" s="146" t="s">
        <v>151</v>
      </c>
      <c r="AU273" s="146" t="s">
        <v>82</v>
      </c>
      <c r="AV273" s="12" t="s">
        <v>82</v>
      </c>
      <c r="AW273" s="12" t="s">
        <v>33</v>
      </c>
      <c r="AX273" s="12" t="s">
        <v>72</v>
      </c>
      <c r="AY273" s="146" t="s">
        <v>139</v>
      </c>
    </row>
    <row r="274" spans="2:65" s="15" customFormat="1" ht="12">
      <c r="B274" s="165"/>
      <c r="D274" s="145" t="s">
        <v>151</v>
      </c>
      <c r="E274" s="166" t="s">
        <v>19</v>
      </c>
      <c r="F274" s="167" t="s">
        <v>769</v>
      </c>
      <c r="H274" s="168">
        <v>271.96800000000002</v>
      </c>
      <c r="I274" s="169"/>
      <c r="L274" s="165"/>
      <c r="M274" s="170"/>
      <c r="T274" s="171"/>
      <c r="AT274" s="166" t="s">
        <v>151</v>
      </c>
      <c r="AU274" s="166" t="s">
        <v>82</v>
      </c>
      <c r="AV274" s="15" t="s">
        <v>176</v>
      </c>
      <c r="AW274" s="15" t="s">
        <v>33</v>
      </c>
      <c r="AX274" s="15" t="s">
        <v>72</v>
      </c>
      <c r="AY274" s="166" t="s">
        <v>139</v>
      </c>
    </row>
    <row r="275" spans="2:65" s="12" customFormat="1" ht="12">
      <c r="B275" s="144"/>
      <c r="D275" s="145" t="s">
        <v>151</v>
      </c>
      <c r="E275" s="146" t="s">
        <v>19</v>
      </c>
      <c r="F275" s="147" t="s">
        <v>770</v>
      </c>
      <c r="H275" s="148">
        <v>1.7849999999999999</v>
      </c>
      <c r="I275" s="149"/>
      <c r="L275" s="144"/>
      <c r="M275" s="150"/>
      <c r="T275" s="151"/>
      <c r="AT275" s="146" t="s">
        <v>151</v>
      </c>
      <c r="AU275" s="146" t="s">
        <v>82</v>
      </c>
      <c r="AV275" s="12" t="s">
        <v>82</v>
      </c>
      <c r="AW275" s="12" t="s">
        <v>33</v>
      </c>
      <c r="AX275" s="12" t="s">
        <v>72</v>
      </c>
      <c r="AY275" s="146" t="s">
        <v>139</v>
      </c>
    </row>
    <row r="276" spans="2:65" s="12" customFormat="1" ht="12">
      <c r="B276" s="144"/>
      <c r="D276" s="145" t="s">
        <v>151</v>
      </c>
      <c r="E276" s="146" t="s">
        <v>19</v>
      </c>
      <c r="F276" s="147" t="s">
        <v>771</v>
      </c>
      <c r="H276" s="148">
        <v>1.0029999999999999</v>
      </c>
      <c r="I276" s="149"/>
      <c r="L276" s="144"/>
      <c r="M276" s="150"/>
      <c r="T276" s="151"/>
      <c r="AT276" s="146" t="s">
        <v>151</v>
      </c>
      <c r="AU276" s="146" t="s">
        <v>82</v>
      </c>
      <c r="AV276" s="12" t="s">
        <v>82</v>
      </c>
      <c r="AW276" s="12" t="s">
        <v>33</v>
      </c>
      <c r="AX276" s="12" t="s">
        <v>72</v>
      </c>
      <c r="AY276" s="146" t="s">
        <v>139</v>
      </c>
    </row>
    <row r="277" spans="2:65" s="15" customFormat="1" ht="12">
      <c r="B277" s="165"/>
      <c r="D277" s="145" t="s">
        <v>151</v>
      </c>
      <c r="E277" s="166" t="s">
        <v>19</v>
      </c>
      <c r="F277" s="167" t="s">
        <v>772</v>
      </c>
      <c r="H277" s="168">
        <v>2.7879999999999998</v>
      </c>
      <c r="I277" s="169"/>
      <c r="L277" s="165"/>
      <c r="M277" s="170"/>
      <c r="T277" s="171"/>
      <c r="AT277" s="166" t="s">
        <v>151</v>
      </c>
      <c r="AU277" s="166" t="s">
        <v>82</v>
      </c>
      <c r="AV277" s="15" t="s">
        <v>176</v>
      </c>
      <c r="AW277" s="15" t="s">
        <v>33</v>
      </c>
      <c r="AX277" s="15" t="s">
        <v>72</v>
      </c>
      <c r="AY277" s="166" t="s">
        <v>139</v>
      </c>
    </row>
    <row r="278" spans="2:65" s="13" customFormat="1" ht="12">
      <c r="B278" s="152"/>
      <c r="D278" s="145" t="s">
        <v>151</v>
      </c>
      <c r="E278" s="153" t="s">
        <v>19</v>
      </c>
      <c r="F278" s="154" t="s">
        <v>163</v>
      </c>
      <c r="H278" s="155">
        <v>274.75600000000003</v>
      </c>
      <c r="I278" s="156"/>
      <c r="L278" s="152"/>
      <c r="M278" s="157"/>
      <c r="T278" s="158"/>
      <c r="AT278" s="153" t="s">
        <v>151</v>
      </c>
      <c r="AU278" s="153" t="s">
        <v>82</v>
      </c>
      <c r="AV278" s="13" t="s">
        <v>147</v>
      </c>
      <c r="AW278" s="13" t="s">
        <v>33</v>
      </c>
      <c r="AX278" s="13" t="s">
        <v>80</v>
      </c>
      <c r="AY278" s="153" t="s">
        <v>139</v>
      </c>
    </row>
    <row r="279" spans="2:65" s="1" customFormat="1" ht="21.75" customHeight="1">
      <c r="B279" s="32"/>
      <c r="C279" s="127" t="s">
        <v>518</v>
      </c>
      <c r="D279" s="127" t="s">
        <v>142</v>
      </c>
      <c r="E279" s="128" t="s">
        <v>773</v>
      </c>
      <c r="F279" s="129" t="s">
        <v>774</v>
      </c>
      <c r="G279" s="130" t="s">
        <v>211</v>
      </c>
      <c r="H279" s="131">
        <v>4.4329999999999998</v>
      </c>
      <c r="I279" s="132"/>
      <c r="J279" s="133">
        <f>ROUND(I279*H279,2)</f>
        <v>0</v>
      </c>
      <c r="K279" s="129" t="s">
        <v>146</v>
      </c>
      <c r="L279" s="32"/>
      <c r="M279" s="134" t="s">
        <v>19</v>
      </c>
      <c r="N279" s="135" t="s">
        <v>43</v>
      </c>
      <c r="P279" s="136">
        <f>O279*H279</f>
        <v>0</v>
      </c>
      <c r="Q279" s="136">
        <v>5.6000000000000001E-2</v>
      </c>
      <c r="R279" s="136">
        <f>Q279*H279</f>
        <v>0.248248</v>
      </c>
      <c r="S279" s="136">
        <v>0</v>
      </c>
      <c r="T279" s="137">
        <f>S279*H279</f>
        <v>0</v>
      </c>
      <c r="AR279" s="138" t="s">
        <v>147</v>
      </c>
      <c r="AT279" s="138" t="s">
        <v>142</v>
      </c>
      <c r="AU279" s="138" t="s">
        <v>82</v>
      </c>
      <c r="AY279" s="17" t="s">
        <v>139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80</v>
      </c>
      <c r="BK279" s="139">
        <f>ROUND(I279*H279,2)</f>
        <v>0</v>
      </c>
      <c r="BL279" s="17" t="s">
        <v>147</v>
      </c>
      <c r="BM279" s="138" t="s">
        <v>775</v>
      </c>
    </row>
    <row r="280" spans="2:65" s="1" customFormat="1" ht="11">
      <c r="B280" s="32"/>
      <c r="D280" s="140" t="s">
        <v>149</v>
      </c>
      <c r="F280" s="141" t="s">
        <v>776</v>
      </c>
      <c r="I280" s="142"/>
      <c r="L280" s="32"/>
      <c r="M280" s="143"/>
      <c r="T280" s="53"/>
      <c r="AT280" s="17" t="s">
        <v>149</v>
      </c>
      <c r="AU280" s="17" t="s">
        <v>82</v>
      </c>
    </row>
    <row r="281" spans="2:65" s="14" customFormat="1" ht="12">
      <c r="B281" s="159"/>
      <c r="D281" s="145" t="s">
        <v>151</v>
      </c>
      <c r="E281" s="160" t="s">
        <v>19</v>
      </c>
      <c r="F281" s="161" t="s">
        <v>777</v>
      </c>
      <c r="H281" s="160" t="s">
        <v>19</v>
      </c>
      <c r="I281" s="162"/>
      <c r="L281" s="159"/>
      <c r="M281" s="163"/>
      <c r="T281" s="164"/>
      <c r="AT281" s="160" t="s">
        <v>151</v>
      </c>
      <c r="AU281" s="160" t="s">
        <v>82</v>
      </c>
      <c r="AV281" s="14" t="s">
        <v>80</v>
      </c>
      <c r="AW281" s="14" t="s">
        <v>33</v>
      </c>
      <c r="AX281" s="14" t="s">
        <v>72</v>
      </c>
      <c r="AY281" s="160" t="s">
        <v>139</v>
      </c>
    </row>
    <row r="282" spans="2:65" s="12" customFormat="1" ht="12">
      <c r="B282" s="144"/>
      <c r="D282" s="145" t="s">
        <v>151</v>
      </c>
      <c r="E282" s="146" t="s">
        <v>19</v>
      </c>
      <c r="F282" s="147" t="s">
        <v>778</v>
      </c>
      <c r="H282" s="148">
        <v>0.248</v>
      </c>
      <c r="I282" s="149"/>
      <c r="L282" s="144"/>
      <c r="M282" s="150"/>
      <c r="T282" s="151"/>
      <c r="AT282" s="146" t="s">
        <v>151</v>
      </c>
      <c r="AU282" s="146" t="s">
        <v>82</v>
      </c>
      <c r="AV282" s="12" t="s">
        <v>82</v>
      </c>
      <c r="AW282" s="12" t="s">
        <v>33</v>
      </c>
      <c r="AX282" s="12" t="s">
        <v>72</v>
      </c>
      <c r="AY282" s="146" t="s">
        <v>139</v>
      </c>
    </row>
    <row r="283" spans="2:65" s="12" customFormat="1" ht="12">
      <c r="B283" s="144"/>
      <c r="D283" s="145" t="s">
        <v>151</v>
      </c>
      <c r="E283" s="146" t="s">
        <v>19</v>
      </c>
      <c r="F283" s="147" t="s">
        <v>779</v>
      </c>
      <c r="H283" s="148">
        <v>0.55800000000000005</v>
      </c>
      <c r="I283" s="149"/>
      <c r="L283" s="144"/>
      <c r="M283" s="150"/>
      <c r="T283" s="151"/>
      <c r="AT283" s="146" t="s">
        <v>151</v>
      </c>
      <c r="AU283" s="146" t="s">
        <v>82</v>
      </c>
      <c r="AV283" s="12" t="s">
        <v>82</v>
      </c>
      <c r="AW283" s="12" t="s">
        <v>33</v>
      </c>
      <c r="AX283" s="12" t="s">
        <v>72</v>
      </c>
      <c r="AY283" s="146" t="s">
        <v>139</v>
      </c>
    </row>
    <row r="284" spans="2:65" s="12" customFormat="1" ht="12">
      <c r="B284" s="144"/>
      <c r="D284" s="145" t="s">
        <v>151</v>
      </c>
      <c r="E284" s="146" t="s">
        <v>19</v>
      </c>
      <c r="F284" s="147" t="s">
        <v>780</v>
      </c>
      <c r="H284" s="148">
        <v>0.52700000000000002</v>
      </c>
      <c r="I284" s="149"/>
      <c r="L284" s="144"/>
      <c r="M284" s="150"/>
      <c r="T284" s="151"/>
      <c r="AT284" s="146" t="s">
        <v>151</v>
      </c>
      <c r="AU284" s="146" t="s">
        <v>82</v>
      </c>
      <c r="AV284" s="12" t="s">
        <v>82</v>
      </c>
      <c r="AW284" s="12" t="s">
        <v>33</v>
      </c>
      <c r="AX284" s="12" t="s">
        <v>72</v>
      </c>
      <c r="AY284" s="146" t="s">
        <v>139</v>
      </c>
    </row>
    <row r="285" spans="2:65" s="12" customFormat="1" ht="12">
      <c r="B285" s="144"/>
      <c r="D285" s="145" t="s">
        <v>151</v>
      </c>
      <c r="E285" s="146" t="s">
        <v>19</v>
      </c>
      <c r="F285" s="147" t="s">
        <v>781</v>
      </c>
      <c r="H285" s="148">
        <v>0.34100000000000003</v>
      </c>
      <c r="I285" s="149"/>
      <c r="L285" s="144"/>
      <c r="M285" s="150"/>
      <c r="T285" s="151"/>
      <c r="AT285" s="146" t="s">
        <v>151</v>
      </c>
      <c r="AU285" s="146" t="s">
        <v>82</v>
      </c>
      <c r="AV285" s="12" t="s">
        <v>82</v>
      </c>
      <c r="AW285" s="12" t="s">
        <v>33</v>
      </c>
      <c r="AX285" s="12" t="s">
        <v>72</v>
      </c>
      <c r="AY285" s="146" t="s">
        <v>139</v>
      </c>
    </row>
    <row r="286" spans="2:65" s="12" customFormat="1" ht="12">
      <c r="B286" s="144"/>
      <c r="D286" s="145" t="s">
        <v>151</v>
      </c>
      <c r="E286" s="146" t="s">
        <v>19</v>
      </c>
      <c r="F286" s="147" t="s">
        <v>782</v>
      </c>
      <c r="H286" s="148">
        <v>0.46500000000000002</v>
      </c>
      <c r="I286" s="149"/>
      <c r="L286" s="144"/>
      <c r="M286" s="150"/>
      <c r="T286" s="151"/>
      <c r="AT286" s="146" t="s">
        <v>151</v>
      </c>
      <c r="AU286" s="146" t="s">
        <v>82</v>
      </c>
      <c r="AV286" s="12" t="s">
        <v>82</v>
      </c>
      <c r="AW286" s="12" t="s">
        <v>33</v>
      </c>
      <c r="AX286" s="12" t="s">
        <v>72</v>
      </c>
      <c r="AY286" s="146" t="s">
        <v>139</v>
      </c>
    </row>
    <row r="287" spans="2:65" s="12" customFormat="1" ht="12">
      <c r="B287" s="144"/>
      <c r="D287" s="145" t="s">
        <v>151</v>
      </c>
      <c r="E287" s="146" t="s">
        <v>19</v>
      </c>
      <c r="F287" s="147" t="s">
        <v>783</v>
      </c>
      <c r="H287" s="148">
        <v>0.93</v>
      </c>
      <c r="I287" s="149"/>
      <c r="L287" s="144"/>
      <c r="M287" s="150"/>
      <c r="T287" s="151"/>
      <c r="AT287" s="146" t="s">
        <v>151</v>
      </c>
      <c r="AU287" s="146" t="s">
        <v>82</v>
      </c>
      <c r="AV287" s="12" t="s">
        <v>82</v>
      </c>
      <c r="AW287" s="12" t="s">
        <v>33</v>
      </c>
      <c r="AX287" s="12" t="s">
        <v>72</v>
      </c>
      <c r="AY287" s="146" t="s">
        <v>139</v>
      </c>
    </row>
    <row r="288" spans="2:65" s="12" customFormat="1" ht="12">
      <c r="B288" s="144"/>
      <c r="D288" s="145" t="s">
        <v>151</v>
      </c>
      <c r="E288" s="146" t="s">
        <v>19</v>
      </c>
      <c r="F288" s="147" t="s">
        <v>784</v>
      </c>
      <c r="H288" s="148">
        <v>0.434</v>
      </c>
      <c r="I288" s="149"/>
      <c r="L288" s="144"/>
      <c r="M288" s="150"/>
      <c r="T288" s="151"/>
      <c r="AT288" s="146" t="s">
        <v>151</v>
      </c>
      <c r="AU288" s="146" t="s">
        <v>82</v>
      </c>
      <c r="AV288" s="12" t="s">
        <v>82</v>
      </c>
      <c r="AW288" s="12" t="s">
        <v>33</v>
      </c>
      <c r="AX288" s="12" t="s">
        <v>72</v>
      </c>
      <c r="AY288" s="146" t="s">
        <v>139</v>
      </c>
    </row>
    <row r="289" spans="2:65" s="12" customFormat="1" ht="12">
      <c r="B289" s="144"/>
      <c r="D289" s="145" t="s">
        <v>151</v>
      </c>
      <c r="E289" s="146" t="s">
        <v>19</v>
      </c>
      <c r="F289" s="147" t="s">
        <v>783</v>
      </c>
      <c r="H289" s="148">
        <v>0.93</v>
      </c>
      <c r="I289" s="149"/>
      <c r="L289" s="144"/>
      <c r="M289" s="150"/>
      <c r="T289" s="151"/>
      <c r="AT289" s="146" t="s">
        <v>151</v>
      </c>
      <c r="AU289" s="146" t="s">
        <v>82</v>
      </c>
      <c r="AV289" s="12" t="s">
        <v>82</v>
      </c>
      <c r="AW289" s="12" t="s">
        <v>33</v>
      </c>
      <c r="AX289" s="12" t="s">
        <v>72</v>
      </c>
      <c r="AY289" s="146" t="s">
        <v>139</v>
      </c>
    </row>
    <row r="290" spans="2:65" s="13" customFormat="1" ht="12">
      <c r="B290" s="152"/>
      <c r="D290" s="145" t="s">
        <v>151</v>
      </c>
      <c r="E290" s="153" t="s">
        <v>19</v>
      </c>
      <c r="F290" s="154" t="s">
        <v>163</v>
      </c>
      <c r="H290" s="155">
        <v>4.4330000000000007</v>
      </c>
      <c r="I290" s="156"/>
      <c r="L290" s="152"/>
      <c r="M290" s="157"/>
      <c r="T290" s="158"/>
      <c r="AT290" s="153" t="s">
        <v>151</v>
      </c>
      <c r="AU290" s="153" t="s">
        <v>82</v>
      </c>
      <c r="AV290" s="13" t="s">
        <v>147</v>
      </c>
      <c r="AW290" s="13" t="s">
        <v>33</v>
      </c>
      <c r="AX290" s="13" t="s">
        <v>80</v>
      </c>
      <c r="AY290" s="153" t="s">
        <v>139</v>
      </c>
    </row>
    <row r="291" spans="2:65" s="1" customFormat="1" ht="37.75" customHeight="1">
      <c r="B291" s="32"/>
      <c r="C291" s="127" t="s">
        <v>785</v>
      </c>
      <c r="D291" s="127" t="s">
        <v>142</v>
      </c>
      <c r="E291" s="128" t="s">
        <v>786</v>
      </c>
      <c r="F291" s="129" t="s">
        <v>787</v>
      </c>
      <c r="G291" s="130" t="s">
        <v>211</v>
      </c>
      <c r="H291" s="131">
        <v>274.75599999999997</v>
      </c>
      <c r="I291" s="132"/>
      <c r="J291" s="133">
        <f>ROUND(I291*H291,2)</f>
        <v>0</v>
      </c>
      <c r="K291" s="129" t="s">
        <v>146</v>
      </c>
      <c r="L291" s="32"/>
      <c r="M291" s="134" t="s">
        <v>19</v>
      </c>
      <c r="N291" s="135" t="s">
        <v>43</v>
      </c>
      <c r="P291" s="136">
        <f>O291*H291</f>
        <v>0</v>
      </c>
      <c r="Q291" s="136">
        <v>4.3800000000000002E-3</v>
      </c>
      <c r="R291" s="136">
        <f>Q291*H291</f>
        <v>1.20343128</v>
      </c>
      <c r="S291" s="136">
        <v>0</v>
      </c>
      <c r="T291" s="137">
        <f>S291*H291</f>
        <v>0</v>
      </c>
      <c r="AR291" s="138" t="s">
        <v>147</v>
      </c>
      <c r="AT291" s="138" t="s">
        <v>142</v>
      </c>
      <c r="AU291" s="138" t="s">
        <v>82</v>
      </c>
      <c r="AY291" s="17" t="s">
        <v>139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7" t="s">
        <v>80</v>
      </c>
      <c r="BK291" s="139">
        <f>ROUND(I291*H291,2)</f>
        <v>0</v>
      </c>
      <c r="BL291" s="17" t="s">
        <v>147</v>
      </c>
      <c r="BM291" s="138" t="s">
        <v>788</v>
      </c>
    </row>
    <row r="292" spans="2:65" s="1" customFormat="1" ht="11">
      <c r="B292" s="32"/>
      <c r="D292" s="140" t="s">
        <v>149</v>
      </c>
      <c r="F292" s="141" t="s">
        <v>789</v>
      </c>
      <c r="I292" s="142"/>
      <c r="L292" s="32"/>
      <c r="M292" s="143"/>
      <c r="T292" s="53"/>
      <c r="AT292" s="17" t="s">
        <v>149</v>
      </c>
      <c r="AU292" s="17" t="s">
        <v>82</v>
      </c>
    </row>
    <row r="293" spans="2:65" s="12" customFormat="1" ht="24">
      <c r="B293" s="144"/>
      <c r="D293" s="145" t="s">
        <v>151</v>
      </c>
      <c r="E293" s="146" t="s">
        <v>19</v>
      </c>
      <c r="F293" s="147" t="s">
        <v>763</v>
      </c>
      <c r="H293" s="148">
        <v>1.704</v>
      </c>
      <c r="I293" s="149"/>
      <c r="L293" s="144"/>
      <c r="M293" s="150"/>
      <c r="T293" s="151"/>
      <c r="AT293" s="146" t="s">
        <v>151</v>
      </c>
      <c r="AU293" s="146" t="s">
        <v>82</v>
      </c>
      <c r="AV293" s="12" t="s">
        <v>82</v>
      </c>
      <c r="AW293" s="12" t="s">
        <v>33</v>
      </c>
      <c r="AX293" s="12" t="s">
        <v>72</v>
      </c>
      <c r="AY293" s="146" t="s">
        <v>139</v>
      </c>
    </row>
    <row r="294" spans="2:65" s="12" customFormat="1" ht="12">
      <c r="B294" s="144"/>
      <c r="D294" s="145" t="s">
        <v>151</v>
      </c>
      <c r="E294" s="146" t="s">
        <v>19</v>
      </c>
      <c r="F294" s="147" t="s">
        <v>764</v>
      </c>
      <c r="H294" s="148">
        <v>3.75</v>
      </c>
      <c r="I294" s="149"/>
      <c r="L294" s="144"/>
      <c r="M294" s="150"/>
      <c r="T294" s="151"/>
      <c r="AT294" s="146" t="s">
        <v>151</v>
      </c>
      <c r="AU294" s="146" t="s">
        <v>82</v>
      </c>
      <c r="AV294" s="12" t="s">
        <v>82</v>
      </c>
      <c r="AW294" s="12" t="s">
        <v>33</v>
      </c>
      <c r="AX294" s="12" t="s">
        <v>72</v>
      </c>
      <c r="AY294" s="146" t="s">
        <v>139</v>
      </c>
    </row>
    <row r="295" spans="2:65" s="12" customFormat="1" ht="24">
      <c r="B295" s="144"/>
      <c r="D295" s="145" t="s">
        <v>151</v>
      </c>
      <c r="E295" s="146" t="s">
        <v>19</v>
      </c>
      <c r="F295" s="147" t="s">
        <v>765</v>
      </c>
      <c r="H295" s="148">
        <v>11.72</v>
      </c>
      <c r="I295" s="149"/>
      <c r="L295" s="144"/>
      <c r="M295" s="150"/>
      <c r="T295" s="151"/>
      <c r="AT295" s="146" t="s">
        <v>151</v>
      </c>
      <c r="AU295" s="146" t="s">
        <v>82</v>
      </c>
      <c r="AV295" s="12" t="s">
        <v>82</v>
      </c>
      <c r="AW295" s="12" t="s">
        <v>33</v>
      </c>
      <c r="AX295" s="12" t="s">
        <v>72</v>
      </c>
      <c r="AY295" s="146" t="s">
        <v>139</v>
      </c>
    </row>
    <row r="296" spans="2:65" s="12" customFormat="1" ht="12">
      <c r="B296" s="144"/>
      <c r="D296" s="145" t="s">
        <v>151</v>
      </c>
      <c r="E296" s="146" t="s">
        <v>19</v>
      </c>
      <c r="F296" s="147" t="s">
        <v>766</v>
      </c>
      <c r="H296" s="148">
        <v>60.37</v>
      </c>
      <c r="I296" s="149"/>
      <c r="L296" s="144"/>
      <c r="M296" s="150"/>
      <c r="T296" s="151"/>
      <c r="AT296" s="146" t="s">
        <v>151</v>
      </c>
      <c r="AU296" s="146" t="s">
        <v>82</v>
      </c>
      <c r="AV296" s="12" t="s">
        <v>82</v>
      </c>
      <c r="AW296" s="12" t="s">
        <v>33</v>
      </c>
      <c r="AX296" s="12" t="s">
        <v>72</v>
      </c>
      <c r="AY296" s="146" t="s">
        <v>139</v>
      </c>
    </row>
    <row r="297" spans="2:65" s="12" customFormat="1" ht="12">
      <c r="B297" s="144"/>
      <c r="D297" s="145" t="s">
        <v>151</v>
      </c>
      <c r="E297" s="146" t="s">
        <v>19</v>
      </c>
      <c r="F297" s="147" t="s">
        <v>767</v>
      </c>
      <c r="H297" s="148">
        <v>189.59</v>
      </c>
      <c r="I297" s="149"/>
      <c r="L297" s="144"/>
      <c r="M297" s="150"/>
      <c r="T297" s="151"/>
      <c r="AT297" s="146" t="s">
        <v>151</v>
      </c>
      <c r="AU297" s="146" t="s">
        <v>82</v>
      </c>
      <c r="AV297" s="12" t="s">
        <v>82</v>
      </c>
      <c r="AW297" s="12" t="s">
        <v>33</v>
      </c>
      <c r="AX297" s="12" t="s">
        <v>72</v>
      </c>
      <c r="AY297" s="146" t="s">
        <v>139</v>
      </c>
    </row>
    <row r="298" spans="2:65" s="12" customFormat="1" ht="12">
      <c r="B298" s="144"/>
      <c r="D298" s="145" t="s">
        <v>151</v>
      </c>
      <c r="E298" s="146" t="s">
        <v>19</v>
      </c>
      <c r="F298" s="147" t="s">
        <v>768</v>
      </c>
      <c r="H298" s="148">
        <v>4.8339999999999996</v>
      </c>
      <c r="I298" s="149"/>
      <c r="L298" s="144"/>
      <c r="M298" s="150"/>
      <c r="T298" s="151"/>
      <c r="AT298" s="146" t="s">
        <v>151</v>
      </c>
      <c r="AU298" s="146" t="s">
        <v>82</v>
      </c>
      <c r="AV298" s="12" t="s">
        <v>82</v>
      </c>
      <c r="AW298" s="12" t="s">
        <v>33</v>
      </c>
      <c r="AX298" s="12" t="s">
        <v>72</v>
      </c>
      <c r="AY298" s="146" t="s">
        <v>139</v>
      </c>
    </row>
    <row r="299" spans="2:65" s="15" customFormat="1" ht="12">
      <c r="B299" s="165"/>
      <c r="D299" s="145" t="s">
        <v>151</v>
      </c>
      <c r="E299" s="166" t="s">
        <v>19</v>
      </c>
      <c r="F299" s="167" t="s">
        <v>769</v>
      </c>
      <c r="H299" s="168">
        <v>271.96800000000002</v>
      </c>
      <c r="I299" s="169"/>
      <c r="L299" s="165"/>
      <c r="M299" s="170"/>
      <c r="T299" s="171"/>
      <c r="AT299" s="166" t="s">
        <v>151</v>
      </c>
      <c r="AU299" s="166" t="s">
        <v>82</v>
      </c>
      <c r="AV299" s="15" t="s">
        <v>176</v>
      </c>
      <c r="AW299" s="15" t="s">
        <v>33</v>
      </c>
      <c r="AX299" s="15" t="s">
        <v>72</v>
      </c>
      <c r="AY299" s="166" t="s">
        <v>139</v>
      </c>
    </row>
    <row r="300" spans="2:65" s="12" customFormat="1" ht="12">
      <c r="B300" s="144"/>
      <c r="D300" s="145" t="s">
        <v>151</v>
      </c>
      <c r="E300" s="146" t="s">
        <v>19</v>
      </c>
      <c r="F300" s="147" t="s">
        <v>770</v>
      </c>
      <c r="H300" s="148">
        <v>1.7849999999999999</v>
      </c>
      <c r="I300" s="149"/>
      <c r="L300" s="144"/>
      <c r="M300" s="150"/>
      <c r="T300" s="151"/>
      <c r="AT300" s="146" t="s">
        <v>151</v>
      </c>
      <c r="AU300" s="146" t="s">
        <v>82</v>
      </c>
      <c r="AV300" s="12" t="s">
        <v>82</v>
      </c>
      <c r="AW300" s="12" t="s">
        <v>33</v>
      </c>
      <c r="AX300" s="12" t="s">
        <v>72</v>
      </c>
      <c r="AY300" s="146" t="s">
        <v>139</v>
      </c>
    </row>
    <row r="301" spans="2:65" s="12" customFormat="1" ht="12">
      <c r="B301" s="144"/>
      <c r="D301" s="145" t="s">
        <v>151</v>
      </c>
      <c r="E301" s="146" t="s">
        <v>19</v>
      </c>
      <c r="F301" s="147" t="s">
        <v>771</v>
      </c>
      <c r="H301" s="148">
        <v>1.0029999999999999</v>
      </c>
      <c r="I301" s="149"/>
      <c r="L301" s="144"/>
      <c r="M301" s="150"/>
      <c r="T301" s="151"/>
      <c r="AT301" s="146" t="s">
        <v>151</v>
      </c>
      <c r="AU301" s="146" t="s">
        <v>82</v>
      </c>
      <c r="AV301" s="12" t="s">
        <v>82</v>
      </c>
      <c r="AW301" s="12" t="s">
        <v>33</v>
      </c>
      <c r="AX301" s="12" t="s">
        <v>72</v>
      </c>
      <c r="AY301" s="146" t="s">
        <v>139</v>
      </c>
    </row>
    <row r="302" spans="2:65" s="15" customFormat="1" ht="12">
      <c r="B302" s="165"/>
      <c r="D302" s="145" t="s">
        <v>151</v>
      </c>
      <c r="E302" s="166" t="s">
        <v>19</v>
      </c>
      <c r="F302" s="167" t="s">
        <v>772</v>
      </c>
      <c r="H302" s="168">
        <v>2.7879999999999998</v>
      </c>
      <c r="I302" s="169"/>
      <c r="L302" s="165"/>
      <c r="M302" s="170"/>
      <c r="T302" s="171"/>
      <c r="AT302" s="166" t="s">
        <v>151</v>
      </c>
      <c r="AU302" s="166" t="s">
        <v>82</v>
      </c>
      <c r="AV302" s="15" t="s">
        <v>176</v>
      </c>
      <c r="AW302" s="15" t="s">
        <v>33</v>
      </c>
      <c r="AX302" s="15" t="s">
        <v>72</v>
      </c>
      <c r="AY302" s="166" t="s">
        <v>139</v>
      </c>
    </row>
    <row r="303" spans="2:65" s="13" customFormat="1" ht="12">
      <c r="B303" s="152"/>
      <c r="D303" s="145" t="s">
        <v>151</v>
      </c>
      <c r="E303" s="153" t="s">
        <v>19</v>
      </c>
      <c r="F303" s="154" t="s">
        <v>163</v>
      </c>
      <c r="H303" s="155">
        <v>274.75600000000003</v>
      </c>
      <c r="I303" s="156"/>
      <c r="L303" s="152"/>
      <c r="M303" s="157"/>
      <c r="T303" s="158"/>
      <c r="AT303" s="153" t="s">
        <v>151</v>
      </c>
      <c r="AU303" s="153" t="s">
        <v>82</v>
      </c>
      <c r="AV303" s="13" t="s">
        <v>147</v>
      </c>
      <c r="AW303" s="13" t="s">
        <v>33</v>
      </c>
      <c r="AX303" s="13" t="s">
        <v>80</v>
      </c>
      <c r="AY303" s="153" t="s">
        <v>139</v>
      </c>
    </row>
    <row r="304" spans="2:65" s="1" customFormat="1" ht="24.25" customHeight="1">
      <c r="B304" s="32"/>
      <c r="C304" s="127" t="s">
        <v>790</v>
      </c>
      <c r="D304" s="127" t="s">
        <v>142</v>
      </c>
      <c r="E304" s="128" t="s">
        <v>791</v>
      </c>
      <c r="F304" s="129" t="s">
        <v>792</v>
      </c>
      <c r="G304" s="130" t="s">
        <v>211</v>
      </c>
      <c r="H304" s="131">
        <v>698.49400000000003</v>
      </c>
      <c r="I304" s="132"/>
      <c r="J304" s="133">
        <f>ROUND(I304*H304,2)</f>
        <v>0</v>
      </c>
      <c r="K304" s="129" t="s">
        <v>146</v>
      </c>
      <c r="L304" s="32"/>
      <c r="M304" s="134" t="s">
        <v>19</v>
      </c>
      <c r="N304" s="135" t="s">
        <v>43</v>
      </c>
      <c r="P304" s="136">
        <f>O304*H304</f>
        <v>0</v>
      </c>
      <c r="Q304" s="136">
        <v>4.0000000000000001E-3</v>
      </c>
      <c r="R304" s="136">
        <f>Q304*H304</f>
        <v>2.7939760000000002</v>
      </c>
      <c r="S304" s="136">
        <v>0</v>
      </c>
      <c r="T304" s="137">
        <f>S304*H304</f>
        <v>0</v>
      </c>
      <c r="AR304" s="138" t="s">
        <v>147</v>
      </c>
      <c r="AT304" s="138" t="s">
        <v>142</v>
      </c>
      <c r="AU304" s="138" t="s">
        <v>82</v>
      </c>
      <c r="AY304" s="17" t="s">
        <v>139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80</v>
      </c>
      <c r="BK304" s="139">
        <f>ROUND(I304*H304,2)</f>
        <v>0</v>
      </c>
      <c r="BL304" s="17" t="s">
        <v>147</v>
      </c>
      <c r="BM304" s="138" t="s">
        <v>793</v>
      </c>
    </row>
    <row r="305" spans="2:65" s="1" customFormat="1" ht="11">
      <c r="B305" s="32"/>
      <c r="D305" s="140" t="s">
        <v>149</v>
      </c>
      <c r="F305" s="141" t="s">
        <v>794</v>
      </c>
      <c r="I305" s="142"/>
      <c r="L305" s="32"/>
      <c r="M305" s="143"/>
      <c r="T305" s="53"/>
      <c r="AT305" s="17" t="s">
        <v>149</v>
      </c>
      <c r="AU305" s="17" t="s">
        <v>82</v>
      </c>
    </row>
    <row r="306" spans="2:65" s="12" customFormat="1" ht="24">
      <c r="B306" s="144"/>
      <c r="D306" s="145" t="s">
        <v>151</v>
      </c>
      <c r="E306" s="146" t="s">
        <v>19</v>
      </c>
      <c r="F306" s="147" t="s">
        <v>763</v>
      </c>
      <c r="H306" s="148">
        <v>1.704</v>
      </c>
      <c r="I306" s="149"/>
      <c r="L306" s="144"/>
      <c r="M306" s="150"/>
      <c r="T306" s="151"/>
      <c r="AT306" s="146" t="s">
        <v>151</v>
      </c>
      <c r="AU306" s="146" t="s">
        <v>82</v>
      </c>
      <c r="AV306" s="12" t="s">
        <v>82</v>
      </c>
      <c r="AW306" s="12" t="s">
        <v>33</v>
      </c>
      <c r="AX306" s="12" t="s">
        <v>72</v>
      </c>
      <c r="AY306" s="146" t="s">
        <v>139</v>
      </c>
    </row>
    <row r="307" spans="2:65" s="12" customFormat="1" ht="12">
      <c r="B307" s="144"/>
      <c r="D307" s="145" t="s">
        <v>151</v>
      </c>
      <c r="E307" s="146" t="s">
        <v>19</v>
      </c>
      <c r="F307" s="147" t="s">
        <v>764</v>
      </c>
      <c r="H307" s="148">
        <v>3.75</v>
      </c>
      <c r="I307" s="149"/>
      <c r="L307" s="144"/>
      <c r="M307" s="150"/>
      <c r="T307" s="151"/>
      <c r="AT307" s="146" t="s">
        <v>151</v>
      </c>
      <c r="AU307" s="146" t="s">
        <v>82</v>
      </c>
      <c r="AV307" s="12" t="s">
        <v>82</v>
      </c>
      <c r="AW307" s="12" t="s">
        <v>33</v>
      </c>
      <c r="AX307" s="12" t="s">
        <v>72</v>
      </c>
      <c r="AY307" s="146" t="s">
        <v>139</v>
      </c>
    </row>
    <row r="308" spans="2:65" s="12" customFormat="1" ht="24">
      <c r="B308" s="144"/>
      <c r="D308" s="145" t="s">
        <v>151</v>
      </c>
      <c r="E308" s="146" t="s">
        <v>19</v>
      </c>
      <c r="F308" s="147" t="s">
        <v>765</v>
      </c>
      <c r="H308" s="148">
        <v>11.72</v>
      </c>
      <c r="I308" s="149"/>
      <c r="L308" s="144"/>
      <c r="M308" s="150"/>
      <c r="T308" s="151"/>
      <c r="AT308" s="146" t="s">
        <v>151</v>
      </c>
      <c r="AU308" s="146" t="s">
        <v>82</v>
      </c>
      <c r="AV308" s="12" t="s">
        <v>82</v>
      </c>
      <c r="AW308" s="12" t="s">
        <v>33</v>
      </c>
      <c r="AX308" s="12" t="s">
        <v>72</v>
      </c>
      <c r="AY308" s="146" t="s">
        <v>139</v>
      </c>
    </row>
    <row r="309" spans="2:65" s="12" customFormat="1" ht="12">
      <c r="B309" s="144"/>
      <c r="D309" s="145" t="s">
        <v>151</v>
      </c>
      <c r="E309" s="146" t="s">
        <v>19</v>
      </c>
      <c r="F309" s="147" t="s">
        <v>766</v>
      </c>
      <c r="H309" s="148">
        <v>60.37</v>
      </c>
      <c r="I309" s="149"/>
      <c r="L309" s="144"/>
      <c r="M309" s="150"/>
      <c r="T309" s="151"/>
      <c r="AT309" s="146" t="s">
        <v>151</v>
      </c>
      <c r="AU309" s="146" t="s">
        <v>82</v>
      </c>
      <c r="AV309" s="12" t="s">
        <v>82</v>
      </c>
      <c r="AW309" s="12" t="s">
        <v>33</v>
      </c>
      <c r="AX309" s="12" t="s">
        <v>72</v>
      </c>
      <c r="AY309" s="146" t="s">
        <v>139</v>
      </c>
    </row>
    <row r="310" spans="2:65" s="12" customFormat="1" ht="12">
      <c r="B310" s="144"/>
      <c r="D310" s="145" t="s">
        <v>151</v>
      </c>
      <c r="E310" s="146" t="s">
        <v>19</v>
      </c>
      <c r="F310" s="147" t="s">
        <v>767</v>
      </c>
      <c r="H310" s="148">
        <v>189.59</v>
      </c>
      <c r="I310" s="149"/>
      <c r="L310" s="144"/>
      <c r="M310" s="150"/>
      <c r="T310" s="151"/>
      <c r="AT310" s="146" t="s">
        <v>151</v>
      </c>
      <c r="AU310" s="146" t="s">
        <v>82</v>
      </c>
      <c r="AV310" s="12" t="s">
        <v>82</v>
      </c>
      <c r="AW310" s="12" t="s">
        <v>33</v>
      </c>
      <c r="AX310" s="12" t="s">
        <v>72</v>
      </c>
      <c r="AY310" s="146" t="s">
        <v>139</v>
      </c>
    </row>
    <row r="311" spans="2:65" s="15" customFormat="1" ht="12">
      <c r="B311" s="165"/>
      <c r="D311" s="145" t="s">
        <v>151</v>
      </c>
      <c r="E311" s="166" t="s">
        <v>19</v>
      </c>
      <c r="F311" s="167" t="s">
        <v>769</v>
      </c>
      <c r="H311" s="168">
        <v>267.13400000000001</v>
      </c>
      <c r="I311" s="169"/>
      <c r="L311" s="165"/>
      <c r="M311" s="170"/>
      <c r="T311" s="171"/>
      <c r="AT311" s="166" t="s">
        <v>151</v>
      </c>
      <c r="AU311" s="166" t="s">
        <v>82</v>
      </c>
      <c r="AV311" s="15" t="s">
        <v>176</v>
      </c>
      <c r="AW311" s="15" t="s">
        <v>33</v>
      </c>
      <c r="AX311" s="15" t="s">
        <v>72</v>
      </c>
      <c r="AY311" s="166" t="s">
        <v>139</v>
      </c>
    </row>
    <row r="312" spans="2:65" s="12" customFormat="1" ht="24">
      <c r="B312" s="144"/>
      <c r="D312" s="145" t="s">
        <v>151</v>
      </c>
      <c r="E312" s="146" t="s">
        <v>19</v>
      </c>
      <c r="F312" s="147" t="s">
        <v>795</v>
      </c>
      <c r="H312" s="148">
        <v>651.86599999999999</v>
      </c>
      <c r="I312" s="149"/>
      <c r="L312" s="144"/>
      <c r="M312" s="150"/>
      <c r="T312" s="151"/>
      <c r="AT312" s="146" t="s">
        <v>151</v>
      </c>
      <c r="AU312" s="146" t="s">
        <v>82</v>
      </c>
      <c r="AV312" s="12" t="s">
        <v>82</v>
      </c>
      <c r="AW312" s="12" t="s">
        <v>33</v>
      </c>
      <c r="AX312" s="12" t="s">
        <v>72</v>
      </c>
      <c r="AY312" s="146" t="s">
        <v>139</v>
      </c>
    </row>
    <row r="313" spans="2:65" s="15" customFormat="1" ht="12">
      <c r="B313" s="165"/>
      <c r="D313" s="145" t="s">
        <v>151</v>
      </c>
      <c r="E313" s="166" t="s">
        <v>19</v>
      </c>
      <c r="F313" s="167" t="s">
        <v>796</v>
      </c>
      <c r="H313" s="168">
        <v>651.86599999999999</v>
      </c>
      <c r="I313" s="169"/>
      <c r="L313" s="165"/>
      <c r="M313" s="170"/>
      <c r="T313" s="171"/>
      <c r="AT313" s="166" t="s">
        <v>151</v>
      </c>
      <c r="AU313" s="166" t="s">
        <v>82</v>
      </c>
      <c r="AV313" s="15" t="s">
        <v>176</v>
      </c>
      <c r="AW313" s="15" t="s">
        <v>33</v>
      </c>
      <c r="AX313" s="15" t="s">
        <v>72</v>
      </c>
      <c r="AY313" s="166" t="s">
        <v>139</v>
      </c>
    </row>
    <row r="314" spans="2:65" s="12" customFormat="1" ht="12">
      <c r="B314" s="144"/>
      <c r="D314" s="145" t="s">
        <v>151</v>
      </c>
      <c r="E314" s="146" t="s">
        <v>19</v>
      </c>
      <c r="F314" s="147" t="s">
        <v>770</v>
      </c>
      <c r="H314" s="148">
        <v>1.7849999999999999</v>
      </c>
      <c r="I314" s="149"/>
      <c r="L314" s="144"/>
      <c r="M314" s="150"/>
      <c r="T314" s="151"/>
      <c r="AT314" s="146" t="s">
        <v>151</v>
      </c>
      <c r="AU314" s="146" t="s">
        <v>82</v>
      </c>
      <c r="AV314" s="12" t="s">
        <v>82</v>
      </c>
      <c r="AW314" s="12" t="s">
        <v>33</v>
      </c>
      <c r="AX314" s="12" t="s">
        <v>72</v>
      </c>
      <c r="AY314" s="146" t="s">
        <v>139</v>
      </c>
    </row>
    <row r="315" spans="2:65" s="12" customFormat="1" ht="12">
      <c r="B315" s="144"/>
      <c r="D315" s="145" t="s">
        <v>151</v>
      </c>
      <c r="E315" s="146" t="s">
        <v>19</v>
      </c>
      <c r="F315" s="147" t="s">
        <v>771</v>
      </c>
      <c r="H315" s="148">
        <v>1.0029999999999999</v>
      </c>
      <c r="I315" s="149"/>
      <c r="L315" s="144"/>
      <c r="M315" s="150"/>
      <c r="T315" s="151"/>
      <c r="AT315" s="146" t="s">
        <v>151</v>
      </c>
      <c r="AU315" s="146" t="s">
        <v>82</v>
      </c>
      <c r="AV315" s="12" t="s">
        <v>82</v>
      </c>
      <c r="AW315" s="12" t="s">
        <v>33</v>
      </c>
      <c r="AX315" s="12" t="s">
        <v>72</v>
      </c>
      <c r="AY315" s="146" t="s">
        <v>139</v>
      </c>
    </row>
    <row r="316" spans="2:65" s="15" customFormat="1" ht="12">
      <c r="B316" s="165"/>
      <c r="D316" s="145" t="s">
        <v>151</v>
      </c>
      <c r="E316" s="166" t="s">
        <v>19</v>
      </c>
      <c r="F316" s="167" t="s">
        <v>772</v>
      </c>
      <c r="H316" s="168">
        <v>2.7879999999999998</v>
      </c>
      <c r="I316" s="169"/>
      <c r="L316" s="165"/>
      <c r="M316" s="170"/>
      <c r="T316" s="171"/>
      <c r="AT316" s="166" t="s">
        <v>151</v>
      </c>
      <c r="AU316" s="166" t="s">
        <v>82</v>
      </c>
      <c r="AV316" s="15" t="s">
        <v>176</v>
      </c>
      <c r="AW316" s="15" t="s">
        <v>33</v>
      </c>
      <c r="AX316" s="15" t="s">
        <v>72</v>
      </c>
      <c r="AY316" s="166" t="s">
        <v>139</v>
      </c>
    </row>
    <row r="317" spans="2:65" s="12" customFormat="1" ht="12">
      <c r="B317" s="144"/>
      <c r="D317" s="145" t="s">
        <v>151</v>
      </c>
      <c r="E317" s="146" t="s">
        <v>19</v>
      </c>
      <c r="F317" s="147" t="s">
        <v>797</v>
      </c>
      <c r="H317" s="148">
        <v>-223.29400000000001</v>
      </c>
      <c r="I317" s="149"/>
      <c r="L317" s="144"/>
      <c r="M317" s="150"/>
      <c r="T317" s="151"/>
      <c r="AT317" s="146" t="s">
        <v>151</v>
      </c>
      <c r="AU317" s="146" t="s">
        <v>82</v>
      </c>
      <c r="AV317" s="12" t="s">
        <v>82</v>
      </c>
      <c r="AW317" s="12" t="s">
        <v>33</v>
      </c>
      <c r="AX317" s="12" t="s">
        <v>72</v>
      </c>
      <c r="AY317" s="146" t="s">
        <v>139</v>
      </c>
    </row>
    <row r="318" spans="2:65" s="13" customFormat="1" ht="12">
      <c r="B318" s="152"/>
      <c r="D318" s="145" t="s">
        <v>151</v>
      </c>
      <c r="E318" s="153" t="s">
        <v>19</v>
      </c>
      <c r="F318" s="154" t="s">
        <v>163</v>
      </c>
      <c r="H318" s="155">
        <v>698.49400000000003</v>
      </c>
      <c r="I318" s="156"/>
      <c r="L318" s="152"/>
      <c r="M318" s="157"/>
      <c r="T318" s="158"/>
      <c r="AT318" s="153" t="s">
        <v>151</v>
      </c>
      <c r="AU318" s="153" t="s">
        <v>82</v>
      </c>
      <c r="AV318" s="13" t="s">
        <v>147</v>
      </c>
      <c r="AW318" s="13" t="s">
        <v>33</v>
      </c>
      <c r="AX318" s="13" t="s">
        <v>80</v>
      </c>
      <c r="AY318" s="153" t="s">
        <v>139</v>
      </c>
    </row>
    <row r="319" spans="2:65" s="1" customFormat="1" ht="37.75" customHeight="1">
      <c r="B319" s="32"/>
      <c r="C319" s="127" t="s">
        <v>798</v>
      </c>
      <c r="D319" s="127" t="s">
        <v>142</v>
      </c>
      <c r="E319" s="128" t="s">
        <v>799</v>
      </c>
      <c r="F319" s="129" t="s">
        <v>800</v>
      </c>
      <c r="G319" s="130" t="s">
        <v>211</v>
      </c>
      <c r="H319" s="131">
        <v>271.96800000000002</v>
      </c>
      <c r="I319" s="132"/>
      <c r="J319" s="133">
        <f>ROUND(I319*H319,2)</f>
        <v>0</v>
      </c>
      <c r="K319" s="129" t="s">
        <v>146</v>
      </c>
      <c r="L319" s="32"/>
      <c r="M319" s="134" t="s">
        <v>19</v>
      </c>
      <c r="N319" s="135" t="s">
        <v>43</v>
      </c>
      <c r="P319" s="136">
        <f>O319*H319</f>
        <v>0</v>
      </c>
      <c r="Q319" s="136">
        <v>1.54E-2</v>
      </c>
      <c r="R319" s="136">
        <f>Q319*H319</f>
        <v>4.1883072000000006</v>
      </c>
      <c r="S319" s="136">
        <v>0</v>
      </c>
      <c r="T319" s="137">
        <f>S319*H319</f>
        <v>0</v>
      </c>
      <c r="AR319" s="138" t="s">
        <v>147</v>
      </c>
      <c r="AT319" s="138" t="s">
        <v>142</v>
      </c>
      <c r="AU319" s="138" t="s">
        <v>82</v>
      </c>
      <c r="AY319" s="17" t="s">
        <v>139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80</v>
      </c>
      <c r="BK319" s="139">
        <f>ROUND(I319*H319,2)</f>
        <v>0</v>
      </c>
      <c r="BL319" s="17" t="s">
        <v>147</v>
      </c>
      <c r="BM319" s="138" t="s">
        <v>801</v>
      </c>
    </row>
    <row r="320" spans="2:65" s="1" customFormat="1" ht="11">
      <c r="B320" s="32"/>
      <c r="D320" s="140" t="s">
        <v>149</v>
      </c>
      <c r="F320" s="141" t="s">
        <v>802</v>
      </c>
      <c r="I320" s="142"/>
      <c r="L320" s="32"/>
      <c r="M320" s="143"/>
      <c r="T320" s="53"/>
      <c r="AT320" s="17" t="s">
        <v>149</v>
      </c>
      <c r="AU320" s="17" t="s">
        <v>82</v>
      </c>
    </row>
    <row r="321" spans="2:65" s="12" customFormat="1" ht="24">
      <c r="B321" s="144"/>
      <c r="D321" s="145" t="s">
        <v>151</v>
      </c>
      <c r="E321" s="146" t="s">
        <v>19</v>
      </c>
      <c r="F321" s="147" t="s">
        <v>763</v>
      </c>
      <c r="H321" s="148">
        <v>1.704</v>
      </c>
      <c r="I321" s="149"/>
      <c r="L321" s="144"/>
      <c r="M321" s="150"/>
      <c r="T321" s="151"/>
      <c r="AT321" s="146" t="s">
        <v>151</v>
      </c>
      <c r="AU321" s="146" t="s">
        <v>82</v>
      </c>
      <c r="AV321" s="12" t="s">
        <v>82</v>
      </c>
      <c r="AW321" s="12" t="s">
        <v>33</v>
      </c>
      <c r="AX321" s="12" t="s">
        <v>72</v>
      </c>
      <c r="AY321" s="146" t="s">
        <v>139</v>
      </c>
    </row>
    <row r="322" spans="2:65" s="12" customFormat="1" ht="12">
      <c r="B322" s="144"/>
      <c r="D322" s="145" t="s">
        <v>151</v>
      </c>
      <c r="E322" s="146" t="s">
        <v>19</v>
      </c>
      <c r="F322" s="147" t="s">
        <v>764</v>
      </c>
      <c r="H322" s="148">
        <v>3.75</v>
      </c>
      <c r="I322" s="149"/>
      <c r="L322" s="144"/>
      <c r="M322" s="150"/>
      <c r="T322" s="151"/>
      <c r="AT322" s="146" t="s">
        <v>151</v>
      </c>
      <c r="AU322" s="146" t="s">
        <v>82</v>
      </c>
      <c r="AV322" s="12" t="s">
        <v>82</v>
      </c>
      <c r="AW322" s="12" t="s">
        <v>33</v>
      </c>
      <c r="AX322" s="12" t="s">
        <v>72</v>
      </c>
      <c r="AY322" s="146" t="s">
        <v>139</v>
      </c>
    </row>
    <row r="323" spans="2:65" s="12" customFormat="1" ht="24">
      <c r="B323" s="144"/>
      <c r="D323" s="145" t="s">
        <v>151</v>
      </c>
      <c r="E323" s="146" t="s">
        <v>19</v>
      </c>
      <c r="F323" s="147" t="s">
        <v>765</v>
      </c>
      <c r="H323" s="148">
        <v>11.72</v>
      </c>
      <c r="I323" s="149"/>
      <c r="L323" s="144"/>
      <c r="M323" s="150"/>
      <c r="T323" s="151"/>
      <c r="AT323" s="146" t="s">
        <v>151</v>
      </c>
      <c r="AU323" s="146" t="s">
        <v>82</v>
      </c>
      <c r="AV323" s="12" t="s">
        <v>82</v>
      </c>
      <c r="AW323" s="12" t="s">
        <v>33</v>
      </c>
      <c r="AX323" s="12" t="s">
        <v>72</v>
      </c>
      <c r="AY323" s="146" t="s">
        <v>139</v>
      </c>
    </row>
    <row r="324" spans="2:65" s="12" customFormat="1" ht="12">
      <c r="B324" s="144"/>
      <c r="D324" s="145" t="s">
        <v>151</v>
      </c>
      <c r="E324" s="146" t="s">
        <v>19</v>
      </c>
      <c r="F324" s="147" t="s">
        <v>766</v>
      </c>
      <c r="H324" s="148">
        <v>60.37</v>
      </c>
      <c r="I324" s="149"/>
      <c r="L324" s="144"/>
      <c r="M324" s="150"/>
      <c r="T324" s="151"/>
      <c r="AT324" s="146" t="s">
        <v>151</v>
      </c>
      <c r="AU324" s="146" t="s">
        <v>82</v>
      </c>
      <c r="AV324" s="12" t="s">
        <v>82</v>
      </c>
      <c r="AW324" s="12" t="s">
        <v>33</v>
      </c>
      <c r="AX324" s="12" t="s">
        <v>72</v>
      </c>
      <c r="AY324" s="146" t="s">
        <v>139</v>
      </c>
    </row>
    <row r="325" spans="2:65" s="12" customFormat="1" ht="12">
      <c r="B325" s="144"/>
      <c r="D325" s="145" t="s">
        <v>151</v>
      </c>
      <c r="E325" s="146" t="s">
        <v>19</v>
      </c>
      <c r="F325" s="147" t="s">
        <v>767</v>
      </c>
      <c r="H325" s="148">
        <v>189.59</v>
      </c>
      <c r="I325" s="149"/>
      <c r="L325" s="144"/>
      <c r="M325" s="150"/>
      <c r="T325" s="151"/>
      <c r="AT325" s="146" t="s">
        <v>151</v>
      </c>
      <c r="AU325" s="146" t="s">
        <v>82</v>
      </c>
      <c r="AV325" s="12" t="s">
        <v>82</v>
      </c>
      <c r="AW325" s="12" t="s">
        <v>33</v>
      </c>
      <c r="AX325" s="12" t="s">
        <v>72</v>
      </c>
      <c r="AY325" s="146" t="s">
        <v>139</v>
      </c>
    </row>
    <row r="326" spans="2:65" s="12" customFormat="1" ht="12">
      <c r="B326" s="144"/>
      <c r="D326" s="145" t="s">
        <v>151</v>
      </c>
      <c r="E326" s="146" t="s">
        <v>19</v>
      </c>
      <c r="F326" s="147" t="s">
        <v>768</v>
      </c>
      <c r="H326" s="148">
        <v>4.8339999999999996</v>
      </c>
      <c r="I326" s="149"/>
      <c r="L326" s="144"/>
      <c r="M326" s="150"/>
      <c r="T326" s="151"/>
      <c r="AT326" s="146" t="s">
        <v>151</v>
      </c>
      <c r="AU326" s="146" t="s">
        <v>82</v>
      </c>
      <c r="AV326" s="12" t="s">
        <v>82</v>
      </c>
      <c r="AW326" s="12" t="s">
        <v>33</v>
      </c>
      <c r="AX326" s="12" t="s">
        <v>72</v>
      </c>
      <c r="AY326" s="146" t="s">
        <v>139</v>
      </c>
    </row>
    <row r="327" spans="2:65" s="15" customFormat="1" ht="12">
      <c r="B327" s="165"/>
      <c r="D327" s="145" t="s">
        <v>151</v>
      </c>
      <c r="E327" s="166" t="s">
        <v>19</v>
      </c>
      <c r="F327" s="167" t="s">
        <v>769</v>
      </c>
      <c r="H327" s="168">
        <v>271.96800000000002</v>
      </c>
      <c r="I327" s="169"/>
      <c r="L327" s="165"/>
      <c r="M327" s="170"/>
      <c r="T327" s="171"/>
      <c r="AT327" s="166" t="s">
        <v>151</v>
      </c>
      <c r="AU327" s="166" t="s">
        <v>82</v>
      </c>
      <c r="AV327" s="15" t="s">
        <v>176</v>
      </c>
      <c r="AW327" s="15" t="s">
        <v>33</v>
      </c>
      <c r="AX327" s="15" t="s">
        <v>80</v>
      </c>
      <c r="AY327" s="166" t="s">
        <v>139</v>
      </c>
    </row>
    <row r="328" spans="2:65" s="1" customFormat="1" ht="33" customHeight="1">
      <c r="B328" s="32"/>
      <c r="C328" s="127" t="s">
        <v>803</v>
      </c>
      <c r="D328" s="127" t="s">
        <v>142</v>
      </c>
      <c r="E328" s="128" t="s">
        <v>804</v>
      </c>
      <c r="F328" s="129" t="s">
        <v>805</v>
      </c>
      <c r="G328" s="130" t="s">
        <v>383</v>
      </c>
      <c r="H328" s="131">
        <v>2</v>
      </c>
      <c r="I328" s="132"/>
      <c r="J328" s="133">
        <f>ROUND(I328*H328,2)</f>
        <v>0</v>
      </c>
      <c r="K328" s="129" t="s">
        <v>146</v>
      </c>
      <c r="L328" s="32"/>
      <c r="M328" s="134" t="s">
        <v>19</v>
      </c>
      <c r="N328" s="135" t="s">
        <v>43</v>
      </c>
      <c r="P328" s="136">
        <f>O328*H328</f>
        <v>0</v>
      </c>
      <c r="Q328" s="136">
        <v>0.14699999999999999</v>
      </c>
      <c r="R328" s="136">
        <f>Q328*H328</f>
        <v>0.29399999999999998</v>
      </c>
      <c r="S328" s="136">
        <v>0</v>
      </c>
      <c r="T328" s="137">
        <f>S328*H328</f>
        <v>0</v>
      </c>
      <c r="AR328" s="138" t="s">
        <v>147</v>
      </c>
      <c r="AT328" s="138" t="s">
        <v>142</v>
      </c>
      <c r="AU328" s="138" t="s">
        <v>82</v>
      </c>
      <c r="AY328" s="17" t="s">
        <v>139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80</v>
      </c>
      <c r="BK328" s="139">
        <f>ROUND(I328*H328,2)</f>
        <v>0</v>
      </c>
      <c r="BL328" s="17" t="s">
        <v>147</v>
      </c>
      <c r="BM328" s="138" t="s">
        <v>806</v>
      </c>
    </row>
    <row r="329" spans="2:65" s="1" customFormat="1" ht="11">
      <c r="B329" s="32"/>
      <c r="D329" s="140" t="s">
        <v>149</v>
      </c>
      <c r="F329" s="141" t="s">
        <v>807</v>
      </c>
      <c r="I329" s="142"/>
      <c r="L329" s="32"/>
      <c r="M329" s="143"/>
      <c r="T329" s="53"/>
      <c r="AT329" s="17" t="s">
        <v>149</v>
      </c>
      <c r="AU329" s="17" t="s">
        <v>82</v>
      </c>
    </row>
    <row r="330" spans="2:65" s="12" customFormat="1" ht="12">
      <c r="B330" s="144"/>
      <c r="D330" s="145" t="s">
        <v>151</v>
      </c>
      <c r="E330" s="146" t="s">
        <v>19</v>
      </c>
      <c r="F330" s="147" t="s">
        <v>808</v>
      </c>
      <c r="H330" s="148">
        <v>1</v>
      </c>
      <c r="I330" s="149"/>
      <c r="L330" s="144"/>
      <c r="M330" s="150"/>
      <c r="T330" s="151"/>
      <c r="AT330" s="146" t="s">
        <v>151</v>
      </c>
      <c r="AU330" s="146" t="s">
        <v>82</v>
      </c>
      <c r="AV330" s="12" t="s">
        <v>82</v>
      </c>
      <c r="AW330" s="12" t="s">
        <v>33</v>
      </c>
      <c r="AX330" s="12" t="s">
        <v>72</v>
      </c>
      <c r="AY330" s="146" t="s">
        <v>139</v>
      </c>
    </row>
    <row r="331" spans="2:65" s="12" customFormat="1" ht="12">
      <c r="B331" s="144"/>
      <c r="D331" s="145" t="s">
        <v>151</v>
      </c>
      <c r="E331" s="146" t="s">
        <v>19</v>
      </c>
      <c r="F331" s="147" t="s">
        <v>809</v>
      </c>
      <c r="H331" s="148">
        <v>1</v>
      </c>
      <c r="I331" s="149"/>
      <c r="L331" s="144"/>
      <c r="M331" s="150"/>
      <c r="T331" s="151"/>
      <c r="AT331" s="146" t="s">
        <v>151</v>
      </c>
      <c r="AU331" s="146" t="s">
        <v>82</v>
      </c>
      <c r="AV331" s="12" t="s">
        <v>82</v>
      </c>
      <c r="AW331" s="12" t="s">
        <v>33</v>
      </c>
      <c r="AX331" s="12" t="s">
        <v>72</v>
      </c>
      <c r="AY331" s="146" t="s">
        <v>139</v>
      </c>
    </row>
    <row r="332" spans="2:65" s="15" customFormat="1" ht="12">
      <c r="B332" s="165"/>
      <c r="D332" s="145" t="s">
        <v>151</v>
      </c>
      <c r="E332" s="166" t="s">
        <v>19</v>
      </c>
      <c r="F332" s="167" t="s">
        <v>772</v>
      </c>
      <c r="H332" s="168">
        <v>2</v>
      </c>
      <c r="I332" s="169"/>
      <c r="L332" s="165"/>
      <c r="M332" s="170"/>
      <c r="T332" s="171"/>
      <c r="AT332" s="166" t="s">
        <v>151</v>
      </c>
      <c r="AU332" s="166" t="s">
        <v>82</v>
      </c>
      <c r="AV332" s="15" t="s">
        <v>176</v>
      </c>
      <c r="AW332" s="15" t="s">
        <v>33</v>
      </c>
      <c r="AX332" s="15" t="s">
        <v>80</v>
      </c>
      <c r="AY332" s="166" t="s">
        <v>139</v>
      </c>
    </row>
    <row r="333" spans="2:65" s="1" customFormat="1" ht="24.25" customHeight="1">
      <c r="B333" s="32"/>
      <c r="C333" s="127" t="s">
        <v>810</v>
      </c>
      <c r="D333" s="127" t="s">
        <v>142</v>
      </c>
      <c r="E333" s="128" t="s">
        <v>811</v>
      </c>
      <c r="F333" s="129" t="s">
        <v>812</v>
      </c>
      <c r="G333" s="130" t="s">
        <v>211</v>
      </c>
      <c r="H333" s="131">
        <v>42.454000000000001</v>
      </c>
      <c r="I333" s="132"/>
      <c r="J333" s="133">
        <f>ROUND(I333*H333,2)</f>
        <v>0</v>
      </c>
      <c r="K333" s="129" t="s">
        <v>620</v>
      </c>
      <c r="L333" s="32"/>
      <c r="M333" s="134" t="s">
        <v>19</v>
      </c>
      <c r="N333" s="135" t="s">
        <v>43</v>
      </c>
      <c r="P333" s="136">
        <f>O333*H333</f>
        <v>0</v>
      </c>
      <c r="Q333" s="136">
        <v>3.3579999999999999E-2</v>
      </c>
      <c r="R333" s="136">
        <f>Q333*H333</f>
        <v>1.4256053200000001</v>
      </c>
      <c r="S333" s="136">
        <v>0</v>
      </c>
      <c r="T333" s="137">
        <f>S333*H333</f>
        <v>0</v>
      </c>
      <c r="AR333" s="138" t="s">
        <v>147</v>
      </c>
      <c r="AT333" s="138" t="s">
        <v>142</v>
      </c>
      <c r="AU333" s="138" t="s">
        <v>82</v>
      </c>
      <c r="AY333" s="17" t="s">
        <v>139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80</v>
      </c>
      <c r="BK333" s="139">
        <f>ROUND(I333*H333,2)</f>
        <v>0</v>
      </c>
      <c r="BL333" s="17" t="s">
        <v>147</v>
      </c>
      <c r="BM333" s="138" t="s">
        <v>813</v>
      </c>
    </row>
    <row r="334" spans="2:65" s="12" customFormat="1" ht="12">
      <c r="B334" s="144"/>
      <c r="D334" s="145" t="s">
        <v>151</v>
      </c>
      <c r="E334" s="146" t="s">
        <v>19</v>
      </c>
      <c r="F334" s="147" t="s">
        <v>768</v>
      </c>
      <c r="H334" s="148">
        <v>4.8339999999999996</v>
      </c>
      <c r="I334" s="149"/>
      <c r="L334" s="144"/>
      <c r="M334" s="150"/>
      <c r="T334" s="151"/>
      <c r="AT334" s="146" t="s">
        <v>151</v>
      </c>
      <c r="AU334" s="146" t="s">
        <v>82</v>
      </c>
      <c r="AV334" s="12" t="s">
        <v>82</v>
      </c>
      <c r="AW334" s="12" t="s">
        <v>33</v>
      </c>
      <c r="AX334" s="12" t="s">
        <v>72</v>
      </c>
      <c r="AY334" s="146" t="s">
        <v>139</v>
      </c>
    </row>
    <row r="335" spans="2:65" s="15" customFormat="1" ht="12">
      <c r="B335" s="165"/>
      <c r="D335" s="145" t="s">
        <v>151</v>
      </c>
      <c r="E335" s="166" t="s">
        <v>19</v>
      </c>
      <c r="F335" s="167" t="s">
        <v>769</v>
      </c>
      <c r="H335" s="168">
        <v>4.8339999999999996</v>
      </c>
      <c r="I335" s="169"/>
      <c r="L335" s="165"/>
      <c r="M335" s="170"/>
      <c r="T335" s="171"/>
      <c r="AT335" s="166" t="s">
        <v>151</v>
      </c>
      <c r="AU335" s="166" t="s">
        <v>82</v>
      </c>
      <c r="AV335" s="15" t="s">
        <v>176</v>
      </c>
      <c r="AW335" s="15" t="s">
        <v>33</v>
      </c>
      <c r="AX335" s="15" t="s">
        <v>72</v>
      </c>
      <c r="AY335" s="166" t="s">
        <v>139</v>
      </c>
    </row>
    <row r="336" spans="2:65" s="12" customFormat="1" ht="24">
      <c r="B336" s="144"/>
      <c r="D336" s="145" t="s">
        <v>151</v>
      </c>
      <c r="E336" s="146" t="s">
        <v>19</v>
      </c>
      <c r="F336" s="147" t="s">
        <v>814</v>
      </c>
      <c r="H336" s="148">
        <v>37.619999999999997</v>
      </c>
      <c r="I336" s="149"/>
      <c r="L336" s="144"/>
      <c r="M336" s="150"/>
      <c r="T336" s="151"/>
      <c r="AT336" s="146" t="s">
        <v>151</v>
      </c>
      <c r="AU336" s="146" t="s">
        <v>82</v>
      </c>
      <c r="AV336" s="12" t="s">
        <v>82</v>
      </c>
      <c r="AW336" s="12" t="s">
        <v>33</v>
      </c>
      <c r="AX336" s="12" t="s">
        <v>72</v>
      </c>
      <c r="AY336" s="146" t="s">
        <v>139</v>
      </c>
    </row>
    <row r="337" spans="2:65" s="15" customFormat="1" ht="12">
      <c r="B337" s="165"/>
      <c r="D337" s="145" t="s">
        <v>151</v>
      </c>
      <c r="E337" s="166" t="s">
        <v>19</v>
      </c>
      <c r="F337" s="167" t="s">
        <v>796</v>
      </c>
      <c r="H337" s="168">
        <v>37.619999999999997</v>
      </c>
      <c r="I337" s="169"/>
      <c r="L337" s="165"/>
      <c r="M337" s="170"/>
      <c r="T337" s="171"/>
      <c r="AT337" s="166" t="s">
        <v>151</v>
      </c>
      <c r="AU337" s="166" t="s">
        <v>82</v>
      </c>
      <c r="AV337" s="15" t="s">
        <v>176</v>
      </c>
      <c r="AW337" s="15" t="s">
        <v>33</v>
      </c>
      <c r="AX337" s="15" t="s">
        <v>72</v>
      </c>
      <c r="AY337" s="166" t="s">
        <v>139</v>
      </c>
    </row>
    <row r="338" spans="2:65" s="13" customFormat="1" ht="12">
      <c r="B338" s="152"/>
      <c r="D338" s="145" t="s">
        <v>151</v>
      </c>
      <c r="E338" s="153" t="s">
        <v>19</v>
      </c>
      <c r="F338" s="154" t="s">
        <v>163</v>
      </c>
      <c r="H338" s="155">
        <v>42.453999999999994</v>
      </c>
      <c r="I338" s="156"/>
      <c r="L338" s="152"/>
      <c r="M338" s="157"/>
      <c r="T338" s="158"/>
      <c r="AT338" s="153" t="s">
        <v>151</v>
      </c>
      <c r="AU338" s="153" t="s">
        <v>82</v>
      </c>
      <c r="AV338" s="13" t="s">
        <v>147</v>
      </c>
      <c r="AW338" s="13" t="s">
        <v>33</v>
      </c>
      <c r="AX338" s="13" t="s">
        <v>80</v>
      </c>
      <c r="AY338" s="153" t="s">
        <v>139</v>
      </c>
    </row>
    <row r="339" spans="2:65" s="1" customFormat="1" ht="24.25" customHeight="1">
      <c r="B339" s="32"/>
      <c r="C339" s="127" t="s">
        <v>815</v>
      </c>
      <c r="D339" s="127" t="s">
        <v>142</v>
      </c>
      <c r="E339" s="128" t="s">
        <v>816</v>
      </c>
      <c r="F339" s="129" t="s">
        <v>817</v>
      </c>
      <c r="G339" s="130" t="s">
        <v>211</v>
      </c>
      <c r="H339" s="131">
        <v>2.7879999999999998</v>
      </c>
      <c r="I339" s="132"/>
      <c r="J339" s="133">
        <f>ROUND(I339*H339,2)</f>
        <v>0</v>
      </c>
      <c r="K339" s="129" t="s">
        <v>146</v>
      </c>
      <c r="L339" s="32"/>
      <c r="M339" s="134" t="s">
        <v>19</v>
      </c>
      <c r="N339" s="135" t="s">
        <v>43</v>
      </c>
      <c r="P339" s="136">
        <f>O339*H339</f>
        <v>0</v>
      </c>
      <c r="Q339" s="136">
        <v>2.0000000000000001E-4</v>
      </c>
      <c r="R339" s="136">
        <f>Q339*H339</f>
        <v>5.576E-4</v>
      </c>
      <c r="S339" s="136">
        <v>0</v>
      </c>
      <c r="T339" s="137">
        <f>S339*H339</f>
        <v>0</v>
      </c>
      <c r="AR339" s="138" t="s">
        <v>147</v>
      </c>
      <c r="AT339" s="138" t="s">
        <v>142</v>
      </c>
      <c r="AU339" s="138" t="s">
        <v>82</v>
      </c>
      <c r="AY339" s="17" t="s">
        <v>139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80</v>
      </c>
      <c r="BK339" s="139">
        <f>ROUND(I339*H339,2)</f>
        <v>0</v>
      </c>
      <c r="BL339" s="17" t="s">
        <v>147</v>
      </c>
      <c r="BM339" s="138" t="s">
        <v>818</v>
      </c>
    </row>
    <row r="340" spans="2:65" s="1" customFormat="1" ht="11">
      <c r="B340" s="32"/>
      <c r="D340" s="140" t="s">
        <v>149</v>
      </c>
      <c r="F340" s="141" t="s">
        <v>819</v>
      </c>
      <c r="I340" s="142"/>
      <c r="L340" s="32"/>
      <c r="M340" s="143"/>
      <c r="T340" s="53"/>
      <c r="AT340" s="17" t="s">
        <v>149</v>
      </c>
      <c r="AU340" s="17" t="s">
        <v>82</v>
      </c>
    </row>
    <row r="341" spans="2:65" s="12" customFormat="1" ht="12">
      <c r="B341" s="144"/>
      <c r="D341" s="145" t="s">
        <v>151</v>
      </c>
      <c r="E341" s="146" t="s">
        <v>19</v>
      </c>
      <c r="F341" s="147" t="s">
        <v>820</v>
      </c>
      <c r="H341" s="148">
        <v>1.7849999999999999</v>
      </c>
      <c r="I341" s="149"/>
      <c r="L341" s="144"/>
      <c r="M341" s="150"/>
      <c r="T341" s="151"/>
      <c r="AT341" s="146" t="s">
        <v>151</v>
      </c>
      <c r="AU341" s="146" t="s">
        <v>82</v>
      </c>
      <c r="AV341" s="12" t="s">
        <v>82</v>
      </c>
      <c r="AW341" s="12" t="s">
        <v>33</v>
      </c>
      <c r="AX341" s="12" t="s">
        <v>72</v>
      </c>
      <c r="AY341" s="146" t="s">
        <v>139</v>
      </c>
    </row>
    <row r="342" spans="2:65" s="12" customFormat="1" ht="12">
      <c r="B342" s="144"/>
      <c r="D342" s="145" t="s">
        <v>151</v>
      </c>
      <c r="E342" s="146" t="s">
        <v>19</v>
      </c>
      <c r="F342" s="147" t="s">
        <v>821</v>
      </c>
      <c r="H342" s="148">
        <v>1.0029999999999999</v>
      </c>
      <c r="I342" s="149"/>
      <c r="L342" s="144"/>
      <c r="M342" s="150"/>
      <c r="T342" s="151"/>
      <c r="AT342" s="146" t="s">
        <v>151</v>
      </c>
      <c r="AU342" s="146" t="s">
        <v>82</v>
      </c>
      <c r="AV342" s="12" t="s">
        <v>82</v>
      </c>
      <c r="AW342" s="12" t="s">
        <v>33</v>
      </c>
      <c r="AX342" s="12" t="s">
        <v>72</v>
      </c>
      <c r="AY342" s="146" t="s">
        <v>139</v>
      </c>
    </row>
    <row r="343" spans="2:65" s="13" customFormat="1" ht="12">
      <c r="B343" s="152"/>
      <c r="D343" s="145" t="s">
        <v>151</v>
      </c>
      <c r="E343" s="153" t="s">
        <v>19</v>
      </c>
      <c r="F343" s="154" t="s">
        <v>163</v>
      </c>
      <c r="H343" s="155">
        <v>2.7879999999999998</v>
      </c>
      <c r="I343" s="156"/>
      <c r="L343" s="152"/>
      <c r="M343" s="157"/>
      <c r="T343" s="158"/>
      <c r="AT343" s="153" t="s">
        <v>151</v>
      </c>
      <c r="AU343" s="153" t="s">
        <v>82</v>
      </c>
      <c r="AV343" s="13" t="s">
        <v>147</v>
      </c>
      <c r="AW343" s="13" t="s">
        <v>33</v>
      </c>
      <c r="AX343" s="13" t="s">
        <v>80</v>
      </c>
      <c r="AY343" s="153" t="s">
        <v>139</v>
      </c>
    </row>
    <row r="344" spans="2:65" s="1" customFormat="1" ht="49" customHeight="1">
      <c r="B344" s="32"/>
      <c r="C344" s="127" t="s">
        <v>822</v>
      </c>
      <c r="D344" s="127" t="s">
        <v>142</v>
      </c>
      <c r="E344" s="128" t="s">
        <v>823</v>
      </c>
      <c r="F344" s="129" t="s">
        <v>824</v>
      </c>
      <c r="G344" s="130" t="s">
        <v>211</v>
      </c>
      <c r="H344" s="131">
        <v>2.7879999999999998</v>
      </c>
      <c r="I344" s="132"/>
      <c r="J344" s="133">
        <f>ROUND(I344*H344,2)</f>
        <v>0</v>
      </c>
      <c r="K344" s="129" t="s">
        <v>146</v>
      </c>
      <c r="L344" s="32"/>
      <c r="M344" s="134" t="s">
        <v>19</v>
      </c>
      <c r="N344" s="135" t="s">
        <v>43</v>
      </c>
      <c r="P344" s="136">
        <f>O344*H344</f>
        <v>0</v>
      </c>
      <c r="Q344" s="136">
        <v>8.6700000000000006E-3</v>
      </c>
      <c r="R344" s="136">
        <f>Q344*H344</f>
        <v>2.4171959999999999E-2</v>
      </c>
      <c r="S344" s="136">
        <v>0</v>
      </c>
      <c r="T344" s="137">
        <f>S344*H344</f>
        <v>0</v>
      </c>
      <c r="AR344" s="138" t="s">
        <v>147</v>
      </c>
      <c r="AT344" s="138" t="s">
        <v>142</v>
      </c>
      <c r="AU344" s="138" t="s">
        <v>82</v>
      </c>
      <c r="AY344" s="17" t="s">
        <v>139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7" t="s">
        <v>80</v>
      </c>
      <c r="BK344" s="139">
        <f>ROUND(I344*H344,2)</f>
        <v>0</v>
      </c>
      <c r="BL344" s="17" t="s">
        <v>147</v>
      </c>
      <c r="BM344" s="138" t="s">
        <v>825</v>
      </c>
    </row>
    <row r="345" spans="2:65" s="1" customFormat="1" ht="11">
      <c r="B345" s="32"/>
      <c r="D345" s="140" t="s">
        <v>149</v>
      </c>
      <c r="F345" s="141" t="s">
        <v>826</v>
      </c>
      <c r="I345" s="142"/>
      <c r="L345" s="32"/>
      <c r="M345" s="143"/>
      <c r="T345" s="53"/>
      <c r="AT345" s="17" t="s">
        <v>149</v>
      </c>
      <c r="AU345" s="17" t="s">
        <v>82</v>
      </c>
    </row>
    <row r="346" spans="2:65" s="12" customFormat="1" ht="12">
      <c r="B346" s="144"/>
      <c r="D346" s="145" t="s">
        <v>151</v>
      </c>
      <c r="E346" s="146" t="s">
        <v>19</v>
      </c>
      <c r="F346" s="147" t="s">
        <v>827</v>
      </c>
      <c r="H346" s="148">
        <v>1.7849999999999999</v>
      </c>
      <c r="I346" s="149"/>
      <c r="L346" s="144"/>
      <c r="M346" s="150"/>
      <c r="T346" s="151"/>
      <c r="AT346" s="146" t="s">
        <v>151</v>
      </c>
      <c r="AU346" s="146" t="s">
        <v>82</v>
      </c>
      <c r="AV346" s="12" t="s">
        <v>82</v>
      </c>
      <c r="AW346" s="12" t="s">
        <v>33</v>
      </c>
      <c r="AX346" s="12" t="s">
        <v>72</v>
      </c>
      <c r="AY346" s="146" t="s">
        <v>139</v>
      </c>
    </row>
    <row r="347" spans="2:65" s="12" customFormat="1" ht="12">
      <c r="B347" s="144"/>
      <c r="D347" s="145" t="s">
        <v>151</v>
      </c>
      <c r="E347" s="146" t="s">
        <v>19</v>
      </c>
      <c r="F347" s="147" t="s">
        <v>828</v>
      </c>
      <c r="H347" s="148">
        <v>1.0029999999999999</v>
      </c>
      <c r="I347" s="149"/>
      <c r="L347" s="144"/>
      <c r="M347" s="150"/>
      <c r="T347" s="151"/>
      <c r="AT347" s="146" t="s">
        <v>151</v>
      </c>
      <c r="AU347" s="146" t="s">
        <v>82</v>
      </c>
      <c r="AV347" s="12" t="s">
        <v>82</v>
      </c>
      <c r="AW347" s="12" t="s">
        <v>33</v>
      </c>
      <c r="AX347" s="12" t="s">
        <v>72</v>
      </c>
      <c r="AY347" s="146" t="s">
        <v>139</v>
      </c>
    </row>
    <row r="348" spans="2:65" s="13" customFormat="1" ht="12">
      <c r="B348" s="152"/>
      <c r="D348" s="145" t="s">
        <v>151</v>
      </c>
      <c r="E348" s="153" t="s">
        <v>19</v>
      </c>
      <c r="F348" s="154" t="s">
        <v>163</v>
      </c>
      <c r="H348" s="155">
        <v>2.7879999999999998</v>
      </c>
      <c r="I348" s="156"/>
      <c r="L348" s="152"/>
      <c r="M348" s="157"/>
      <c r="T348" s="158"/>
      <c r="AT348" s="153" t="s">
        <v>151</v>
      </c>
      <c r="AU348" s="153" t="s">
        <v>82</v>
      </c>
      <c r="AV348" s="13" t="s">
        <v>147</v>
      </c>
      <c r="AW348" s="13" t="s">
        <v>33</v>
      </c>
      <c r="AX348" s="13" t="s">
        <v>80</v>
      </c>
      <c r="AY348" s="153" t="s">
        <v>139</v>
      </c>
    </row>
    <row r="349" spans="2:65" s="1" customFormat="1" ht="16.5" customHeight="1">
      <c r="B349" s="32"/>
      <c r="C349" s="172" t="s">
        <v>829</v>
      </c>
      <c r="D349" s="172" t="s">
        <v>519</v>
      </c>
      <c r="E349" s="173" t="s">
        <v>830</v>
      </c>
      <c r="F349" s="174" t="s">
        <v>831</v>
      </c>
      <c r="G349" s="175" t="s">
        <v>211</v>
      </c>
      <c r="H349" s="176">
        <v>2.927</v>
      </c>
      <c r="I349" s="177"/>
      <c r="J349" s="178">
        <f>ROUND(I349*H349,2)</f>
        <v>0</v>
      </c>
      <c r="K349" s="174" t="s">
        <v>146</v>
      </c>
      <c r="L349" s="179"/>
      <c r="M349" s="180" t="s">
        <v>19</v>
      </c>
      <c r="N349" s="181" t="s">
        <v>43</v>
      </c>
      <c r="P349" s="136">
        <f>O349*H349</f>
        <v>0</v>
      </c>
      <c r="Q349" s="136">
        <v>2.0999999999999999E-3</v>
      </c>
      <c r="R349" s="136">
        <f>Q349*H349</f>
        <v>6.1466999999999997E-3</v>
      </c>
      <c r="S349" s="136">
        <v>0</v>
      </c>
      <c r="T349" s="137">
        <f>S349*H349</f>
        <v>0</v>
      </c>
      <c r="AR349" s="138" t="s">
        <v>219</v>
      </c>
      <c r="AT349" s="138" t="s">
        <v>519</v>
      </c>
      <c r="AU349" s="138" t="s">
        <v>82</v>
      </c>
      <c r="AY349" s="17" t="s">
        <v>139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7" t="s">
        <v>80</v>
      </c>
      <c r="BK349" s="139">
        <f>ROUND(I349*H349,2)</f>
        <v>0</v>
      </c>
      <c r="BL349" s="17" t="s">
        <v>147</v>
      </c>
      <c r="BM349" s="138" t="s">
        <v>832</v>
      </c>
    </row>
    <row r="350" spans="2:65" s="12" customFormat="1" ht="12">
      <c r="B350" s="144"/>
      <c r="D350" s="145" t="s">
        <v>151</v>
      </c>
      <c r="F350" s="147" t="s">
        <v>833</v>
      </c>
      <c r="H350" s="148">
        <v>2.927</v>
      </c>
      <c r="I350" s="149"/>
      <c r="L350" s="144"/>
      <c r="M350" s="150"/>
      <c r="T350" s="151"/>
      <c r="AT350" s="146" t="s">
        <v>151</v>
      </c>
      <c r="AU350" s="146" t="s">
        <v>82</v>
      </c>
      <c r="AV350" s="12" t="s">
        <v>82</v>
      </c>
      <c r="AW350" s="12" t="s">
        <v>4</v>
      </c>
      <c r="AX350" s="12" t="s">
        <v>80</v>
      </c>
      <c r="AY350" s="146" t="s">
        <v>139</v>
      </c>
    </row>
    <row r="351" spans="2:65" s="1" customFormat="1" ht="55.5" customHeight="1">
      <c r="B351" s="32"/>
      <c r="C351" s="127" t="s">
        <v>834</v>
      </c>
      <c r="D351" s="127" t="s">
        <v>142</v>
      </c>
      <c r="E351" s="128" t="s">
        <v>835</v>
      </c>
      <c r="F351" s="129" t="s">
        <v>836</v>
      </c>
      <c r="G351" s="130" t="s">
        <v>211</v>
      </c>
      <c r="H351" s="131">
        <v>2.7879999999999998</v>
      </c>
      <c r="I351" s="132"/>
      <c r="J351" s="133">
        <f>ROUND(I351*H351,2)</f>
        <v>0</v>
      </c>
      <c r="K351" s="129" t="s">
        <v>146</v>
      </c>
      <c r="L351" s="32"/>
      <c r="M351" s="134" t="s">
        <v>19</v>
      </c>
      <c r="N351" s="135" t="s">
        <v>43</v>
      </c>
      <c r="P351" s="136">
        <f>O351*H351</f>
        <v>0</v>
      </c>
      <c r="Q351" s="136">
        <v>8.0000000000000007E-5</v>
      </c>
      <c r="R351" s="136">
        <f>Q351*H351</f>
        <v>2.2304000000000001E-4</v>
      </c>
      <c r="S351" s="136">
        <v>0</v>
      </c>
      <c r="T351" s="137">
        <f>S351*H351</f>
        <v>0</v>
      </c>
      <c r="AR351" s="138" t="s">
        <v>147</v>
      </c>
      <c r="AT351" s="138" t="s">
        <v>142</v>
      </c>
      <c r="AU351" s="138" t="s">
        <v>82</v>
      </c>
      <c r="AY351" s="17" t="s">
        <v>139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80</v>
      </c>
      <c r="BK351" s="139">
        <f>ROUND(I351*H351,2)</f>
        <v>0</v>
      </c>
      <c r="BL351" s="17" t="s">
        <v>147</v>
      </c>
      <c r="BM351" s="138" t="s">
        <v>837</v>
      </c>
    </row>
    <row r="352" spans="2:65" s="1" customFormat="1" ht="11">
      <c r="B352" s="32"/>
      <c r="D352" s="140" t="s">
        <v>149</v>
      </c>
      <c r="F352" s="141" t="s">
        <v>838</v>
      </c>
      <c r="I352" s="142"/>
      <c r="L352" s="32"/>
      <c r="M352" s="143"/>
      <c r="T352" s="53"/>
      <c r="AT352" s="17" t="s">
        <v>149</v>
      </c>
      <c r="AU352" s="17" t="s">
        <v>82</v>
      </c>
    </row>
    <row r="353" spans="2:65" s="12" customFormat="1" ht="12">
      <c r="B353" s="144"/>
      <c r="D353" s="145" t="s">
        <v>151</v>
      </c>
      <c r="E353" s="146" t="s">
        <v>19</v>
      </c>
      <c r="F353" s="147" t="s">
        <v>827</v>
      </c>
      <c r="H353" s="148">
        <v>1.7849999999999999</v>
      </c>
      <c r="I353" s="149"/>
      <c r="L353" s="144"/>
      <c r="M353" s="150"/>
      <c r="T353" s="151"/>
      <c r="AT353" s="146" t="s">
        <v>151</v>
      </c>
      <c r="AU353" s="146" t="s">
        <v>82</v>
      </c>
      <c r="AV353" s="12" t="s">
        <v>82</v>
      </c>
      <c r="AW353" s="12" t="s">
        <v>33</v>
      </c>
      <c r="AX353" s="12" t="s">
        <v>72</v>
      </c>
      <c r="AY353" s="146" t="s">
        <v>139</v>
      </c>
    </row>
    <row r="354" spans="2:65" s="12" customFormat="1" ht="12">
      <c r="B354" s="144"/>
      <c r="D354" s="145" t="s">
        <v>151</v>
      </c>
      <c r="E354" s="146" t="s">
        <v>19</v>
      </c>
      <c r="F354" s="147" t="s">
        <v>828</v>
      </c>
      <c r="H354" s="148">
        <v>1.0029999999999999</v>
      </c>
      <c r="I354" s="149"/>
      <c r="L354" s="144"/>
      <c r="M354" s="150"/>
      <c r="T354" s="151"/>
      <c r="AT354" s="146" t="s">
        <v>151</v>
      </c>
      <c r="AU354" s="146" t="s">
        <v>82</v>
      </c>
      <c r="AV354" s="12" t="s">
        <v>82</v>
      </c>
      <c r="AW354" s="12" t="s">
        <v>33</v>
      </c>
      <c r="AX354" s="12" t="s">
        <v>72</v>
      </c>
      <c r="AY354" s="146" t="s">
        <v>139</v>
      </c>
    </row>
    <row r="355" spans="2:65" s="13" customFormat="1" ht="12">
      <c r="B355" s="152"/>
      <c r="D355" s="145" t="s">
        <v>151</v>
      </c>
      <c r="E355" s="153" t="s">
        <v>19</v>
      </c>
      <c r="F355" s="154" t="s">
        <v>163</v>
      </c>
      <c r="H355" s="155">
        <v>2.7879999999999998</v>
      </c>
      <c r="I355" s="156"/>
      <c r="L355" s="152"/>
      <c r="M355" s="157"/>
      <c r="T355" s="158"/>
      <c r="AT355" s="153" t="s">
        <v>151</v>
      </c>
      <c r="AU355" s="153" t="s">
        <v>82</v>
      </c>
      <c r="AV355" s="13" t="s">
        <v>147</v>
      </c>
      <c r="AW355" s="13" t="s">
        <v>33</v>
      </c>
      <c r="AX355" s="13" t="s">
        <v>80</v>
      </c>
      <c r="AY355" s="153" t="s">
        <v>139</v>
      </c>
    </row>
    <row r="356" spans="2:65" s="1" customFormat="1" ht="37.75" customHeight="1">
      <c r="B356" s="32"/>
      <c r="C356" s="127" t="s">
        <v>839</v>
      </c>
      <c r="D356" s="127" t="s">
        <v>142</v>
      </c>
      <c r="E356" s="128" t="s">
        <v>840</v>
      </c>
      <c r="F356" s="129" t="s">
        <v>841</v>
      </c>
      <c r="G356" s="130" t="s">
        <v>211</v>
      </c>
      <c r="H356" s="131">
        <v>2.7879999999999998</v>
      </c>
      <c r="I356" s="132"/>
      <c r="J356" s="133">
        <f>ROUND(I356*H356,2)</f>
        <v>0</v>
      </c>
      <c r="K356" s="129" t="s">
        <v>146</v>
      </c>
      <c r="L356" s="32"/>
      <c r="M356" s="134" t="s">
        <v>19</v>
      </c>
      <c r="N356" s="135" t="s">
        <v>43</v>
      </c>
      <c r="P356" s="136">
        <f>O356*H356</f>
        <v>0</v>
      </c>
      <c r="Q356" s="136">
        <v>3.3800000000000002E-3</v>
      </c>
      <c r="R356" s="136">
        <f>Q356*H356</f>
        <v>9.4234399999999999E-3</v>
      </c>
      <c r="S356" s="136">
        <v>0</v>
      </c>
      <c r="T356" s="137">
        <f>S356*H356</f>
        <v>0</v>
      </c>
      <c r="AR356" s="138" t="s">
        <v>147</v>
      </c>
      <c r="AT356" s="138" t="s">
        <v>142</v>
      </c>
      <c r="AU356" s="138" t="s">
        <v>82</v>
      </c>
      <c r="AY356" s="17" t="s">
        <v>139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7" t="s">
        <v>80</v>
      </c>
      <c r="BK356" s="139">
        <f>ROUND(I356*H356,2)</f>
        <v>0</v>
      </c>
      <c r="BL356" s="17" t="s">
        <v>147</v>
      </c>
      <c r="BM356" s="138" t="s">
        <v>842</v>
      </c>
    </row>
    <row r="357" spans="2:65" s="1" customFormat="1" ht="11">
      <c r="B357" s="32"/>
      <c r="D357" s="140" t="s">
        <v>149</v>
      </c>
      <c r="F357" s="141" t="s">
        <v>843</v>
      </c>
      <c r="I357" s="142"/>
      <c r="L357" s="32"/>
      <c r="M357" s="143"/>
      <c r="T357" s="53"/>
      <c r="AT357" s="17" t="s">
        <v>149</v>
      </c>
      <c r="AU357" s="17" t="s">
        <v>82</v>
      </c>
    </row>
    <row r="358" spans="2:65" s="12" customFormat="1" ht="12">
      <c r="B358" s="144"/>
      <c r="D358" s="145" t="s">
        <v>151</v>
      </c>
      <c r="E358" s="146" t="s">
        <v>19</v>
      </c>
      <c r="F358" s="147" t="s">
        <v>827</v>
      </c>
      <c r="H358" s="148">
        <v>1.7849999999999999</v>
      </c>
      <c r="I358" s="149"/>
      <c r="L358" s="144"/>
      <c r="M358" s="150"/>
      <c r="T358" s="151"/>
      <c r="AT358" s="146" t="s">
        <v>151</v>
      </c>
      <c r="AU358" s="146" t="s">
        <v>82</v>
      </c>
      <c r="AV358" s="12" t="s">
        <v>82</v>
      </c>
      <c r="AW358" s="12" t="s">
        <v>33</v>
      </c>
      <c r="AX358" s="12" t="s">
        <v>72</v>
      </c>
      <c r="AY358" s="146" t="s">
        <v>139</v>
      </c>
    </row>
    <row r="359" spans="2:65" s="12" customFormat="1" ht="12">
      <c r="B359" s="144"/>
      <c r="D359" s="145" t="s">
        <v>151</v>
      </c>
      <c r="E359" s="146" t="s">
        <v>19</v>
      </c>
      <c r="F359" s="147" t="s">
        <v>828</v>
      </c>
      <c r="H359" s="148">
        <v>1.0029999999999999</v>
      </c>
      <c r="I359" s="149"/>
      <c r="L359" s="144"/>
      <c r="M359" s="150"/>
      <c r="T359" s="151"/>
      <c r="AT359" s="146" t="s">
        <v>151</v>
      </c>
      <c r="AU359" s="146" t="s">
        <v>82</v>
      </c>
      <c r="AV359" s="12" t="s">
        <v>82</v>
      </c>
      <c r="AW359" s="12" t="s">
        <v>33</v>
      </c>
      <c r="AX359" s="12" t="s">
        <v>72</v>
      </c>
      <c r="AY359" s="146" t="s">
        <v>139</v>
      </c>
    </row>
    <row r="360" spans="2:65" s="13" customFormat="1" ht="12">
      <c r="B360" s="152"/>
      <c r="D360" s="145" t="s">
        <v>151</v>
      </c>
      <c r="E360" s="153" t="s">
        <v>19</v>
      </c>
      <c r="F360" s="154" t="s">
        <v>163</v>
      </c>
      <c r="H360" s="155">
        <v>2.7879999999999998</v>
      </c>
      <c r="I360" s="156"/>
      <c r="L360" s="152"/>
      <c r="M360" s="157"/>
      <c r="T360" s="158"/>
      <c r="AT360" s="153" t="s">
        <v>151</v>
      </c>
      <c r="AU360" s="153" t="s">
        <v>82</v>
      </c>
      <c r="AV360" s="13" t="s">
        <v>147</v>
      </c>
      <c r="AW360" s="13" t="s">
        <v>33</v>
      </c>
      <c r="AX360" s="13" t="s">
        <v>80</v>
      </c>
      <c r="AY360" s="153" t="s">
        <v>139</v>
      </c>
    </row>
    <row r="361" spans="2:65" s="1" customFormat="1" ht="33" customHeight="1">
      <c r="B361" s="32"/>
      <c r="C361" s="127" t="s">
        <v>844</v>
      </c>
      <c r="D361" s="127" t="s">
        <v>142</v>
      </c>
      <c r="E361" s="128" t="s">
        <v>845</v>
      </c>
      <c r="F361" s="129" t="s">
        <v>846</v>
      </c>
      <c r="G361" s="130" t="s">
        <v>145</v>
      </c>
      <c r="H361" s="131">
        <v>15.167999999999999</v>
      </c>
      <c r="I361" s="132"/>
      <c r="J361" s="133">
        <f>ROUND(I361*H361,2)</f>
        <v>0</v>
      </c>
      <c r="K361" s="129" t="s">
        <v>146</v>
      </c>
      <c r="L361" s="32"/>
      <c r="M361" s="134" t="s">
        <v>19</v>
      </c>
      <c r="N361" s="135" t="s">
        <v>43</v>
      </c>
      <c r="P361" s="136">
        <f>O361*H361</f>
        <v>0</v>
      </c>
      <c r="Q361" s="136">
        <v>2.5018699999999998</v>
      </c>
      <c r="R361" s="136">
        <f>Q361*H361</f>
        <v>37.948364159999997</v>
      </c>
      <c r="S361" s="136">
        <v>0</v>
      </c>
      <c r="T361" s="137">
        <f>S361*H361</f>
        <v>0</v>
      </c>
      <c r="AR361" s="138" t="s">
        <v>147</v>
      </c>
      <c r="AT361" s="138" t="s">
        <v>142</v>
      </c>
      <c r="AU361" s="138" t="s">
        <v>82</v>
      </c>
      <c r="AY361" s="17" t="s">
        <v>139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7" t="s">
        <v>80</v>
      </c>
      <c r="BK361" s="139">
        <f>ROUND(I361*H361,2)</f>
        <v>0</v>
      </c>
      <c r="BL361" s="17" t="s">
        <v>147</v>
      </c>
      <c r="BM361" s="138" t="s">
        <v>847</v>
      </c>
    </row>
    <row r="362" spans="2:65" s="1" customFormat="1" ht="11">
      <c r="B362" s="32"/>
      <c r="D362" s="140" t="s">
        <v>149</v>
      </c>
      <c r="F362" s="141" t="s">
        <v>848</v>
      </c>
      <c r="I362" s="142"/>
      <c r="L362" s="32"/>
      <c r="M362" s="143"/>
      <c r="T362" s="53"/>
      <c r="AT362" s="17" t="s">
        <v>149</v>
      </c>
      <c r="AU362" s="17" t="s">
        <v>82</v>
      </c>
    </row>
    <row r="363" spans="2:65" s="12" customFormat="1" ht="12">
      <c r="B363" s="144"/>
      <c r="D363" s="145" t="s">
        <v>151</v>
      </c>
      <c r="E363" s="146" t="s">
        <v>19</v>
      </c>
      <c r="F363" s="147" t="s">
        <v>849</v>
      </c>
      <c r="H363" s="148">
        <v>4.173</v>
      </c>
      <c r="I363" s="149"/>
      <c r="L363" s="144"/>
      <c r="M363" s="150"/>
      <c r="T363" s="151"/>
      <c r="AT363" s="146" t="s">
        <v>151</v>
      </c>
      <c r="AU363" s="146" t="s">
        <v>82</v>
      </c>
      <c r="AV363" s="12" t="s">
        <v>82</v>
      </c>
      <c r="AW363" s="12" t="s">
        <v>33</v>
      </c>
      <c r="AX363" s="12" t="s">
        <v>72</v>
      </c>
      <c r="AY363" s="146" t="s">
        <v>139</v>
      </c>
    </row>
    <row r="364" spans="2:65" s="12" customFormat="1" ht="12">
      <c r="B364" s="144"/>
      <c r="D364" s="145" t="s">
        <v>151</v>
      </c>
      <c r="E364" s="146" t="s">
        <v>19</v>
      </c>
      <c r="F364" s="147" t="s">
        <v>850</v>
      </c>
      <c r="H364" s="148">
        <v>1.0289999999999999</v>
      </c>
      <c r="I364" s="149"/>
      <c r="L364" s="144"/>
      <c r="M364" s="150"/>
      <c r="T364" s="151"/>
      <c r="AT364" s="146" t="s">
        <v>151</v>
      </c>
      <c r="AU364" s="146" t="s">
        <v>82</v>
      </c>
      <c r="AV364" s="12" t="s">
        <v>82</v>
      </c>
      <c r="AW364" s="12" t="s">
        <v>33</v>
      </c>
      <c r="AX364" s="12" t="s">
        <v>72</v>
      </c>
      <c r="AY364" s="146" t="s">
        <v>139</v>
      </c>
    </row>
    <row r="365" spans="2:65" s="12" customFormat="1" ht="12">
      <c r="B365" s="144"/>
      <c r="D365" s="145" t="s">
        <v>151</v>
      </c>
      <c r="E365" s="146" t="s">
        <v>19</v>
      </c>
      <c r="F365" s="147" t="s">
        <v>851</v>
      </c>
      <c r="H365" s="148">
        <v>4.1619999999999999</v>
      </c>
      <c r="I365" s="149"/>
      <c r="L365" s="144"/>
      <c r="M365" s="150"/>
      <c r="T365" s="151"/>
      <c r="AT365" s="146" t="s">
        <v>151</v>
      </c>
      <c r="AU365" s="146" t="s">
        <v>82</v>
      </c>
      <c r="AV365" s="12" t="s">
        <v>82</v>
      </c>
      <c r="AW365" s="12" t="s">
        <v>33</v>
      </c>
      <c r="AX365" s="12" t="s">
        <v>72</v>
      </c>
      <c r="AY365" s="146" t="s">
        <v>139</v>
      </c>
    </row>
    <row r="366" spans="2:65" s="12" customFormat="1" ht="12">
      <c r="B366" s="144"/>
      <c r="D366" s="145" t="s">
        <v>151</v>
      </c>
      <c r="E366" s="146" t="s">
        <v>19</v>
      </c>
      <c r="F366" s="147" t="s">
        <v>852</v>
      </c>
      <c r="H366" s="148">
        <v>0.437</v>
      </c>
      <c r="I366" s="149"/>
      <c r="L366" s="144"/>
      <c r="M366" s="150"/>
      <c r="T366" s="151"/>
      <c r="AT366" s="146" t="s">
        <v>151</v>
      </c>
      <c r="AU366" s="146" t="s">
        <v>82</v>
      </c>
      <c r="AV366" s="12" t="s">
        <v>82</v>
      </c>
      <c r="AW366" s="12" t="s">
        <v>33</v>
      </c>
      <c r="AX366" s="12" t="s">
        <v>72</v>
      </c>
      <c r="AY366" s="146" t="s">
        <v>139</v>
      </c>
    </row>
    <row r="367" spans="2:65" s="12" customFormat="1" ht="12">
      <c r="B367" s="144"/>
      <c r="D367" s="145" t="s">
        <v>151</v>
      </c>
      <c r="E367" s="146" t="s">
        <v>19</v>
      </c>
      <c r="F367" s="147" t="s">
        <v>853</v>
      </c>
      <c r="H367" s="148">
        <v>0.55500000000000005</v>
      </c>
      <c r="I367" s="149"/>
      <c r="L367" s="144"/>
      <c r="M367" s="150"/>
      <c r="T367" s="151"/>
      <c r="AT367" s="146" t="s">
        <v>151</v>
      </c>
      <c r="AU367" s="146" t="s">
        <v>82</v>
      </c>
      <c r="AV367" s="12" t="s">
        <v>82</v>
      </c>
      <c r="AW367" s="12" t="s">
        <v>33</v>
      </c>
      <c r="AX367" s="12" t="s">
        <v>72</v>
      </c>
      <c r="AY367" s="146" t="s">
        <v>139</v>
      </c>
    </row>
    <row r="368" spans="2:65" s="15" customFormat="1" ht="12">
      <c r="B368" s="165"/>
      <c r="D368" s="145" t="s">
        <v>151</v>
      </c>
      <c r="E368" s="166" t="s">
        <v>19</v>
      </c>
      <c r="F368" s="167" t="s">
        <v>854</v>
      </c>
      <c r="H368" s="168">
        <v>10.356</v>
      </c>
      <c r="I368" s="169"/>
      <c r="L368" s="165"/>
      <c r="M368" s="170"/>
      <c r="T368" s="171"/>
      <c r="AT368" s="166" t="s">
        <v>151</v>
      </c>
      <c r="AU368" s="166" t="s">
        <v>82</v>
      </c>
      <c r="AV368" s="15" t="s">
        <v>176</v>
      </c>
      <c r="AW368" s="15" t="s">
        <v>33</v>
      </c>
      <c r="AX368" s="15" t="s">
        <v>72</v>
      </c>
      <c r="AY368" s="166" t="s">
        <v>139</v>
      </c>
    </row>
    <row r="369" spans="2:65" s="12" customFormat="1" ht="12">
      <c r="B369" s="144"/>
      <c r="D369" s="145" t="s">
        <v>151</v>
      </c>
      <c r="E369" s="146" t="s">
        <v>19</v>
      </c>
      <c r="F369" s="147" t="s">
        <v>855</v>
      </c>
      <c r="H369" s="148">
        <v>0.38200000000000001</v>
      </c>
      <c r="I369" s="149"/>
      <c r="L369" s="144"/>
      <c r="M369" s="150"/>
      <c r="T369" s="151"/>
      <c r="AT369" s="146" t="s">
        <v>151</v>
      </c>
      <c r="AU369" s="146" t="s">
        <v>82</v>
      </c>
      <c r="AV369" s="12" t="s">
        <v>82</v>
      </c>
      <c r="AW369" s="12" t="s">
        <v>33</v>
      </c>
      <c r="AX369" s="12" t="s">
        <v>72</v>
      </c>
      <c r="AY369" s="146" t="s">
        <v>139</v>
      </c>
    </row>
    <row r="370" spans="2:65" s="12" customFormat="1" ht="12">
      <c r="B370" s="144"/>
      <c r="D370" s="145" t="s">
        <v>151</v>
      </c>
      <c r="E370" s="146" t="s">
        <v>19</v>
      </c>
      <c r="F370" s="147" t="s">
        <v>856</v>
      </c>
      <c r="H370" s="148">
        <v>0.436</v>
      </c>
      <c r="I370" s="149"/>
      <c r="L370" s="144"/>
      <c r="M370" s="150"/>
      <c r="T370" s="151"/>
      <c r="AT370" s="146" t="s">
        <v>151</v>
      </c>
      <c r="AU370" s="146" t="s">
        <v>82</v>
      </c>
      <c r="AV370" s="12" t="s">
        <v>82</v>
      </c>
      <c r="AW370" s="12" t="s">
        <v>33</v>
      </c>
      <c r="AX370" s="12" t="s">
        <v>72</v>
      </c>
      <c r="AY370" s="146" t="s">
        <v>139</v>
      </c>
    </row>
    <row r="371" spans="2:65" s="15" customFormat="1" ht="12">
      <c r="B371" s="165"/>
      <c r="D371" s="145" t="s">
        <v>151</v>
      </c>
      <c r="E371" s="166" t="s">
        <v>19</v>
      </c>
      <c r="F371" s="167" t="s">
        <v>857</v>
      </c>
      <c r="H371" s="168">
        <v>0.81800000000000006</v>
      </c>
      <c r="I371" s="169"/>
      <c r="L371" s="165"/>
      <c r="M371" s="170"/>
      <c r="T371" s="171"/>
      <c r="AT371" s="166" t="s">
        <v>151</v>
      </c>
      <c r="AU371" s="166" t="s">
        <v>82</v>
      </c>
      <c r="AV371" s="15" t="s">
        <v>176</v>
      </c>
      <c r="AW371" s="15" t="s">
        <v>33</v>
      </c>
      <c r="AX371" s="15" t="s">
        <v>72</v>
      </c>
      <c r="AY371" s="166" t="s">
        <v>139</v>
      </c>
    </row>
    <row r="372" spans="2:65" s="12" customFormat="1" ht="12">
      <c r="B372" s="144"/>
      <c r="D372" s="145" t="s">
        <v>151</v>
      </c>
      <c r="E372" s="146" t="s">
        <v>19</v>
      </c>
      <c r="F372" s="147" t="s">
        <v>858</v>
      </c>
      <c r="H372" s="148">
        <v>0.40400000000000003</v>
      </c>
      <c r="I372" s="149"/>
      <c r="L372" s="144"/>
      <c r="M372" s="150"/>
      <c r="T372" s="151"/>
      <c r="AT372" s="146" t="s">
        <v>151</v>
      </c>
      <c r="AU372" s="146" t="s">
        <v>82</v>
      </c>
      <c r="AV372" s="12" t="s">
        <v>82</v>
      </c>
      <c r="AW372" s="12" t="s">
        <v>33</v>
      </c>
      <c r="AX372" s="12" t="s">
        <v>72</v>
      </c>
      <c r="AY372" s="146" t="s">
        <v>139</v>
      </c>
    </row>
    <row r="373" spans="2:65" s="12" customFormat="1" ht="12">
      <c r="B373" s="144"/>
      <c r="D373" s="145" t="s">
        <v>151</v>
      </c>
      <c r="E373" s="146" t="s">
        <v>19</v>
      </c>
      <c r="F373" s="147" t="s">
        <v>859</v>
      </c>
      <c r="H373" s="148">
        <v>0.26300000000000001</v>
      </c>
      <c r="I373" s="149"/>
      <c r="L373" s="144"/>
      <c r="M373" s="150"/>
      <c r="T373" s="151"/>
      <c r="AT373" s="146" t="s">
        <v>151</v>
      </c>
      <c r="AU373" s="146" t="s">
        <v>82</v>
      </c>
      <c r="AV373" s="12" t="s">
        <v>82</v>
      </c>
      <c r="AW373" s="12" t="s">
        <v>33</v>
      </c>
      <c r="AX373" s="12" t="s">
        <v>72</v>
      </c>
      <c r="AY373" s="146" t="s">
        <v>139</v>
      </c>
    </row>
    <row r="374" spans="2:65" s="12" customFormat="1" ht="12">
      <c r="B374" s="144"/>
      <c r="D374" s="145" t="s">
        <v>151</v>
      </c>
      <c r="E374" s="146" t="s">
        <v>19</v>
      </c>
      <c r="F374" s="147" t="s">
        <v>860</v>
      </c>
      <c r="H374" s="148">
        <v>0.16900000000000001</v>
      </c>
      <c r="I374" s="149"/>
      <c r="L374" s="144"/>
      <c r="M374" s="150"/>
      <c r="T374" s="151"/>
      <c r="AT374" s="146" t="s">
        <v>151</v>
      </c>
      <c r="AU374" s="146" t="s">
        <v>82</v>
      </c>
      <c r="AV374" s="12" t="s">
        <v>82</v>
      </c>
      <c r="AW374" s="12" t="s">
        <v>33</v>
      </c>
      <c r="AX374" s="12" t="s">
        <v>72</v>
      </c>
      <c r="AY374" s="146" t="s">
        <v>139</v>
      </c>
    </row>
    <row r="375" spans="2:65" s="12" customFormat="1" ht="12">
      <c r="B375" s="144"/>
      <c r="D375" s="145" t="s">
        <v>151</v>
      </c>
      <c r="E375" s="146" t="s">
        <v>19</v>
      </c>
      <c r="F375" s="147" t="s">
        <v>861</v>
      </c>
      <c r="H375" s="148">
        <v>0.70599999999999996</v>
      </c>
      <c r="I375" s="149"/>
      <c r="L375" s="144"/>
      <c r="M375" s="150"/>
      <c r="T375" s="151"/>
      <c r="AT375" s="146" t="s">
        <v>151</v>
      </c>
      <c r="AU375" s="146" t="s">
        <v>82</v>
      </c>
      <c r="AV375" s="12" t="s">
        <v>82</v>
      </c>
      <c r="AW375" s="12" t="s">
        <v>33</v>
      </c>
      <c r="AX375" s="12" t="s">
        <v>72</v>
      </c>
      <c r="AY375" s="146" t="s">
        <v>139</v>
      </c>
    </row>
    <row r="376" spans="2:65" s="12" customFormat="1" ht="12">
      <c r="B376" s="144"/>
      <c r="D376" s="145" t="s">
        <v>151</v>
      </c>
      <c r="E376" s="146" t="s">
        <v>19</v>
      </c>
      <c r="F376" s="147" t="s">
        <v>862</v>
      </c>
      <c r="H376" s="148">
        <v>0.254</v>
      </c>
      <c r="I376" s="149"/>
      <c r="L376" s="144"/>
      <c r="M376" s="150"/>
      <c r="T376" s="151"/>
      <c r="AT376" s="146" t="s">
        <v>151</v>
      </c>
      <c r="AU376" s="146" t="s">
        <v>82</v>
      </c>
      <c r="AV376" s="12" t="s">
        <v>82</v>
      </c>
      <c r="AW376" s="12" t="s">
        <v>33</v>
      </c>
      <c r="AX376" s="12" t="s">
        <v>72</v>
      </c>
      <c r="AY376" s="146" t="s">
        <v>139</v>
      </c>
    </row>
    <row r="377" spans="2:65" s="12" customFormat="1" ht="12">
      <c r="B377" s="144"/>
      <c r="D377" s="145" t="s">
        <v>151</v>
      </c>
      <c r="E377" s="146" t="s">
        <v>19</v>
      </c>
      <c r="F377" s="147" t="s">
        <v>863</v>
      </c>
      <c r="H377" s="148">
        <v>0.38500000000000001</v>
      </c>
      <c r="I377" s="149"/>
      <c r="L377" s="144"/>
      <c r="M377" s="150"/>
      <c r="T377" s="151"/>
      <c r="AT377" s="146" t="s">
        <v>151</v>
      </c>
      <c r="AU377" s="146" t="s">
        <v>82</v>
      </c>
      <c r="AV377" s="12" t="s">
        <v>82</v>
      </c>
      <c r="AW377" s="12" t="s">
        <v>33</v>
      </c>
      <c r="AX377" s="12" t="s">
        <v>72</v>
      </c>
      <c r="AY377" s="146" t="s">
        <v>139</v>
      </c>
    </row>
    <row r="378" spans="2:65" s="12" customFormat="1" ht="12">
      <c r="B378" s="144"/>
      <c r="D378" s="145" t="s">
        <v>151</v>
      </c>
      <c r="E378" s="146" t="s">
        <v>19</v>
      </c>
      <c r="F378" s="147" t="s">
        <v>864</v>
      </c>
      <c r="H378" s="148">
        <v>0.35299999999999998</v>
      </c>
      <c r="I378" s="149"/>
      <c r="L378" s="144"/>
      <c r="M378" s="150"/>
      <c r="T378" s="151"/>
      <c r="AT378" s="146" t="s">
        <v>151</v>
      </c>
      <c r="AU378" s="146" t="s">
        <v>82</v>
      </c>
      <c r="AV378" s="12" t="s">
        <v>82</v>
      </c>
      <c r="AW378" s="12" t="s">
        <v>33</v>
      </c>
      <c r="AX378" s="12" t="s">
        <v>72</v>
      </c>
      <c r="AY378" s="146" t="s">
        <v>139</v>
      </c>
    </row>
    <row r="379" spans="2:65" s="12" customFormat="1" ht="12">
      <c r="B379" s="144"/>
      <c r="D379" s="145" t="s">
        <v>151</v>
      </c>
      <c r="E379" s="146" t="s">
        <v>19</v>
      </c>
      <c r="F379" s="147" t="s">
        <v>865</v>
      </c>
      <c r="H379" s="148">
        <v>0.17</v>
      </c>
      <c r="I379" s="149"/>
      <c r="L379" s="144"/>
      <c r="M379" s="150"/>
      <c r="T379" s="151"/>
      <c r="AT379" s="146" t="s">
        <v>151</v>
      </c>
      <c r="AU379" s="146" t="s">
        <v>82</v>
      </c>
      <c r="AV379" s="12" t="s">
        <v>82</v>
      </c>
      <c r="AW379" s="12" t="s">
        <v>33</v>
      </c>
      <c r="AX379" s="12" t="s">
        <v>72</v>
      </c>
      <c r="AY379" s="146" t="s">
        <v>139</v>
      </c>
    </row>
    <row r="380" spans="2:65" s="15" customFormat="1" ht="12">
      <c r="B380" s="165"/>
      <c r="D380" s="145" t="s">
        <v>151</v>
      </c>
      <c r="E380" s="166" t="s">
        <v>19</v>
      </c>
      <c r="F380" s="167" t="s">
        <v>866</v>
      </c>
      <c r="H380" s="168">
        <v>2.7039999999999997</v>
      </c>
      <c r="I380" s="169"/>
      <c r="L380" s="165"/>
      <c r="M380" s="170"/>
      <c r="T380" s="171"/>
      <c r="AT380" s="166" t="s">
        <v>151</v>
      </c>
      <c r="AU380" s="166" t="s">
        <v>82</v>
      </c>
      <c r="AV380" s="15" t="s">
        <v>176</v>
      </c>
      <c r="AW380" s="15" t="s">
        <v>33</v>
      </c>
      <c r="AX380" s="15" t="s">
        <v>72</v>
      </c>
      <c r="AY380" s="166" t="s">
        <v>139</v>
      </c>
    </row>
    <row r="381" spans="2:65" s="12" customFormat="1" ht="12">
      <c r="B381" s="144"/>
      <c r="D381" s="145" t="s">
        <v>151</v>
      </c>
      <c r="E381" s="146" t="s">
        <v>19</v>
      </c>
      <c r="F381" s="147" t="s">
        <v>867</v>
      </c>
      <c r="H381" s="148">
        <v>1.29</v>
      </c>
      <c r="I381" s="149"/>
      <c r="L381" s="144"/>
      <c r="M381" s="150"/>
      <c r="T381" s="151"/>
      <c r="AT381" s="146" t="s">
        <v>151</v>
      </c>
      <c r="AU381" s="146" t="s">
        <v>82</v>
      </c>
      <c r="AV381" s="12" t="s">
        <v>82</v>
      </c>
      <c r="AW381" s="12" t="s">
        <v>33</v>
      </c>
      <c r="AX381" s="12" t="s">
        <v>72</v>
      </c>
      <c r="AY381" s="146" t="s">
        <v>139</v>
      </c>
    </row>
    <row r="382" spans="2:65" s="15" customFormat="1" ht="12">
      <c r="B382" s="165"/>
      <c r="D382" s="145" t="s">
        <v>151</v>
      </c>
      <c r="E382" s="166" t="s">
        <v>19</v>
      </c>
      <c r="F382" s="167" t="s">
        <v>868</v>
      </c>
      <c r="H382" s="168">
        <v>1.29</v>
      </c>
      <c r="I382" s="169"/>
      <c r="L382" s="165"/>
      <c r="M382" s="170"/>
      <c r="T382" s="171"/>
      <c r="AT382" s="166" t="s">
        <v>151</v>
      </c>
      <c r="AU382" s="166" t="s">
        <v>82</v>
      </c>
      <c r="AV382" s="15" t="s">
        <v>176</v>
      </c>
      <c r="AW382" s="15" t="s">
        <v>33</v>
      </c>
      <c r="AX382" s="15" t="s">
        <v>72</v>
      </c>
      <c r="AY382" s="166" t="s">
        <v>139</v>
      </c>
    </row>
    <row r="383" spans="2:65" s="13" customFormat="1" ht="12">
      <c r="B383" s="152"/>
      <c r="D383" s="145" t="s">
        <v>151</v>
      </c>
      <c r="E383" s="153" t="s">
        <v>19</v>
      </c>
      <c r="F383" s="154" t="s">
        <v>163</v>
      </c>
      <c r="H383" s="155">
        <v>15.167999999999999</v>
      </c>
      <c r="I383" s="156"/>
      <c r="L383" s="152"/>
      <c r="M383" s="157"/>
      <c r="T383" s="158"/>
      <c r="AT383" s="153" t="s">
        <v>151</v>
      </c>
      <c r="AU383" s="153" t="s">
        <v>82</v>
      </c>
      <c r="AV383" s="13" t="s">
        <v>147</v>
      </c>
      <c r="AW383" s="13" t="s">
        <v>33</v>
      </c>
      <c r="AX383" s="13" t="s">
        <v>80</v>
      </c>
      <c r="AY383" s="153" t="s">
        <v>139</v>
      </c>
    </row>
    <row r="384" spans="2:65" s="1" customFormat="1" ht="37.75" customHeight="1">
      <c r="B384" s="32"/>
      <c r="C384" s="127" t="s">
        <v>869</v>
      </c>
      <c r="D384" s="127" t="s">
        <v>142</v>
      </c>
      <c r="E384" s="128" t="s">
        <v>870</v>
      </c>
      <c r="F384" s="129" t="s">
        <v>871</v>
      </c>
      <c r="G384" s="130" t="s">
        <v>145</v>
      </c>
      <c r="H384" s="131">
        <v>15.167999999999999</v>
      </c>
      <c r="I384" s="132"/>
      <c r="J384" s="133">
        <f>ROUND(I384*H384,2)</f>
        <v>0</v>
      </c>
      <c r="K384" s="129" t="s">
        <v>146</v>
      </c>
      <c r="L384" s="32"/>
      <c r="M384" s="134" t="s">
        <v>19</v>
      </c>
      <c r="N384" s="135" t="s">
        <v>43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147</v>
      </c>
      <c r="AT384" s="138" t="s">
        <v>142</v>
      </c>
      <c r="AU384" s="138" t="s">
        <v>82</v>
      </c>
      <c r="AY384" s="17" t="s">
        <v>139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80</v>
      </c>
      <c r="BK384" s="139">
        <f>ROUND(I384*H384,2)</f>
        <v>0</v>
      </c>
      <c r="BL384" s="17" t="s">
        <v>147</v>
      </c>
      <c r="BM384" s="138" t="s">
        <v>872</v>
      </c>
    </row>
    <row r="385" spans="2:51" s="1" customFormat="1" ht="11">
      <c r="B385" s="32"/>
      <c r="D385" s="140" t="s">
        <v>149</v>
      </c>
      <c r="F385" s="141" t="s">
        <v>873</v>
      </c>
      <c r="I385" s="142"/>
      <c r="L385" s="32"/>
      <c r="M385" s="143"/>
      <c r="T385" s="53"/>
      <c r="AT385" s="17" t="s">
        <v>149</v>
      </c>
      <c r="AU385" s="17" t="s">
        <v>82</v>
      </c>
    </row>
    <row r="386" spans="2:51" s="12" customFormat="1" ht="12">
      <c r="B386" s="144"/>
      <c r="D386" s="145" t="s">
        <v>151</v>
      </c>
      <c r="E386" s="146" t="s">
        <v>19</v>
      </c>
      <c r="F386" s="147" t="s">
        <v>849</v>
      </c>
      <c r="H386" s="148">
        <v>4.173</v>
      </c>
      <c r="I386" s="149"/>
      <c r="L386" s="144"/>
      <c r="M386" s="150"/>
      <c r="T386" s="151"/>
      <c r="AT386" s="146" t="s">
        <v>151</v>
      </c>
      <c r="AU386" s="146" t="s">
        <v>82</v>
      </c>
      <c r="AV386" s="12" t="s">
        <v>82</v>
      </c>
      <c r="AW386" s="12" t="s">
        <v>33</v>
      </c>
      <c r="AX386" s="12" t="s">
        <v>72</v>
      </c>
      <c r="AY386" s="146" t="s">
        <v>139</v>
      </c>
    </row>
    <row r="387" spans="2:51" s="12" customFormat="1" ht="12">
      <c r="B387" s="144"/>
      <c r="D387" s="145" t="s">
        <v>151</v>
      </c>
      <c r="E387" s="146" t="s">
        <v>19</v>
      </c>
      <c r="F387" s="147" t="s">
        <v>850</v>
      </c>
      <c r="H387" s="148">
        <v>1.0289999999999999</v>
      </c>
      <c r="I387" s="149"/>
      <c r="L387" s="144"/>
      <c r="M387" s="150"/>
      <c r="T387" s="151"/>
      <c r="AT387" s="146" t="s">
        <v>151</v>
      </c>
      <c r="AU387" s="146" t="s">
        <v>82</v>
      </c>
      <c r="AV387" s="12" t="s">
        <v>82</v>
      </c>
      <c r="AW387" s="12" t="s">
        <v>33</v>
      </c>
      <c r="AX387" s="12" t="s">
        <v>72</v>
      </c>
      <c r="AY387" s="146" t="s">
        <v>139</v>
      </c>
    </row>
    <row r="388" spans="2:51" s="12" customFormat="1" ht="12">
      <c r="B388" s="144"/>
      <c r="D388" s="145" t="s">
        <v>151</v>
      </c>
      <c r="E388" s="146" t="s">
        <v>19</v>
      </c>
      <c r="F388" s="147" t="s">
        <v>851</v>
      </c>
      <c r="H388" s="148">
        <v>4.1619999999999999</v>
      </c>
      <c r="I388" s="149"/>
      <c r="L388" s="144"/>
      <c r="M388" s="150"/>
      <c r="T388" s="151"/>
      <c r="AT388" s="146" t="s">
        <v>151</v>
      </c>
      <c r="AU388" s="146" t="s">
        <v>82</v>
      </c>
      <c r="AV388" s="12" t="s">
        <v>82</v>
      </c>
      <c r="AW388" s="12" t="s">
        <v>33</v>
      </c>
      <c r="AX388" s="12" t="s">
        <v>72</v>
      </c>
      <c r="AY388" s="146" t="s">
        <v>139</v>
      </c>
    </row>
    <row r="389" spans="2:51" s="12" customFormat="1" ht="12">
      <c r="B389" s="144"/>
      <c r="D389" s="145" t="s">
        <v>151</v>
      </c>
      <c r="E389" s="146" t="s">
        <v>19</v>
      </c>
      <c r="F389" s="147" t="s">
        <v>852</v>
      </c>
      <c r="H389" s="148">
        <v>0.437</v>
      </c>
      <c r="I389" s="149"/>
      <c r="L389" s="144"/>
      <c r="M389" s="150"/>
      <c r="T389" s="151"/>
      <c r="AT389" s="146" t="s">
        <v>151</v>
      </c>
      <c r="AU389" s="146" t="s">
        <v>82</v>
      </c>
      <c r="AV389" s="12" t="s">
        <v>82</v>
      </c>
      <c r="AW389" s="12" t="s">
        <v>33</v>
      </c>
      <c r="AX389" s="12" t="s">
        <v>72</v>
      </c>
      <c r="AY389" s="146" t="s">
        <v>139</v>
      </c>
    </row>
    <row r="390" spans="2:51" s="12" customFormat="1" ht="12">
      <c r="B390" s="144"/>
      <c r="D390" s="145" t="s">
        <v>151</v>
      </c>
      <c r="E390" s="146" t="s">
        <v>19</v>
      </c>
      <c r="F390" s="147" t="s">
        <v>853</v>
      </c>
      <c r="H390" s="148">
        <v>0.55500000000000005</v>
      </c>
      <c r="I390" s="149"/>
      <c r="L390" s="144"/>
      <c r="M390" s="150"/>
      <c r="T390" s="151"/>
      <c r="AT390" s="146" t="s">
        <v>151</v>
      </c>
      <c r="AU390" s="146" t="s">
        <v>82</v>
      </c>
      <c r="AV390" s="12" t="s">
        <v>82</v>
      </c>
      <c r="AW390" s="12" t="s">
        <v>33</v>
      </c>
      <c r="AX390" s="12" t="s">
        <v>72</v>
      </c>
      <c r="AY390" s="146" t="s">
        <v>139</v>
      </c>
    </row>
    <row r="391" spans="2:51" s="15" customFormat="1" ht="12">
      <c r="B391" s="165"/>
      <c r="D391" s="145" t="s">
        <v>151</v>
      </c>
      <c r="E391" s="166" t="s">
        <v>19</v>
      </c>
      <c r="F391" s="167" t="s">
        <v>854</v>
      </c>
      <c r="H391" s="168">
        <v>10.356</v>
      </c>
      <c r="I391" s="169"/>
      <c r="L391" s="165"/>
      <c r="M391" s="170"/>
      <c r="T391" s="171"/>
      <c r="AT391" s="166" t="s">
        <v>151</v>
      </c>
      <c r="AU391" s="166" t="s">
        <v>82</v>
      </c>
      <c r="AV391" s="15" t="s">
        <v>176</v>
      </c>
      <c r="AW391" s="15" t="s">
        <v>33</v>
      </c>
      <c r="AX391" s="15" t="s">
        <v>72</v>
      </c>
      <c r="AY391" s="166" t="s">
        <v>139</v>
      </c>
    </row>
    <row r="392" spans="2:51" s="12" customFormat="1" ht="12">
      <c r="B392" s="144"/>
      <c r="D392" s="145" t="s">
        <v>151</v>
      </c>
      <c r="E392" s="146" t="s">
        <v>19</v>
      </c>
      <c r="F392" s="147" t="s">
        <v>855</v>
      </c>
      <c r="H392" s="148">
        <v>0.38200000000000001</v>
      </c>
      <c r="I392" s="149"/>
      <c r="L392" s="144"/>
      <c r="M392" s="150"/>
      <c r="T392" s="151"/>
      <c r="AT392" s="146" t="s">
        <v>151</v>
      </c>
      <c r="AU392" s="146" t="s">
        <v>82</v>
      </c>
      <c r="AV392" s="12" t="s">
        <v>82</v>
      </c>
      <c r="AW392" s="12" t="s">
        <v>33</v>
      </c>
      <c r="AX392" s="12" t="s">
        <v>72</v>
      </c>
      <c r="AY392" s="146" t="s">
        <v>139</v>
      </c>
    </row>
    <row r="393" spans="2:51" s="12" customFormat="1" ht="12">
      <c r="B393" s="144"/>
      <c r="D393" s="145" t="s">
        <v>151</v>
      </c>
      <c r="E393" s="146" t="s">
        <v>19</v>
      </c>
      <c r="F393" s="147" t="s">
        <v>856</v>
      </c>
      <c r="H393" s="148">
        <v>0.436</v>
      </c>
      <c r="I393" s="149"/>
      <c r="L393" s="144"/>
      <c r="M393" s="150"/>
      <c r="T393" s="151"/>
      <c r="AT393" s="146" t="s">
        <v>151</v>
      </c>
      <c r="AU393" s="146" t="s">
        <v>82</v>
      </c>
      <c r="AV393" s="12" t="s">
        <v>82</v>
      </c>
      <c r="AW393" s="12" t="s">
        <v>33</v>
      </c>
      <c r="AX393" s="12" t="s">
        <v>72</v>
      </c>
      <c r="AY393" s="146" t="s">
        <v>139</v>
      </c>
    </row>
    <row r="394" spans="2:51" s="15" customFormat="1" ht="12">
      <c r="B394" s="165"/>
      <c r="D394" s="145" t="s">
        <v>151</v>
      </c>
      <c r="E394" s="166" t="s">
        <v>19</v>
      </c>
      <c r="F394" s="167" t="s">
        <v>857</v>
      </c>
      <c r="H394" s="168">
        <v>0.81800000000000006</v>
      </c>
      <c r="I394" s="169"/>
      <c r="L394" s="165"/>
      <c r="M394" s="170"/>
      <c r="T394" s="171"/>
      <c r="AT394" s="166" t="s">
        <v>151</v>
      </c>
      <c r="AU394" s="166" t="s">
        <v>82</v>
      </c>
      <c r="AV394" s="15" t="s">
        <v>176</v>
      </c>
      <c r="AW394" s="15" t="s">
        <v>33</v>
      </c>
      <c r="AX394" s="15" t="s">
        <v>72</v>
      </c>
      <c r="AY394" s="166" t="s">
        <v>139</v>
      </c>
    </row>
    <row r="395" spans="2:51" s="12" customFormat="1" ht="12">
      <c r="B395" s="144"/>
      <c r="D395" s="145" t="s">
        <v>151</v>
      </c>
      <c r="E395" s="146" t="s">
        <v>19</v>
      </c>
      <c r="F395" s="147" t="s">
        <v>858</v>
      </c>
      <c r="H395" s="148">
        <v>0.40400000000000003</v>
      </c>
      <c r="I395" s="149"/>
      <c r="L395" s="144"/>
      <c r="M395" s="150"/>
      <c r="T395" s="151"/>
      <c r="AT395" s="146" t="s">
        <v>151</v>
      </c>
      <c r="AU395" s="146" t="s">
        <v>82</v>
      </c>
      <c r="AV395" s="12" t="s">
        <v>82</v>
      </c>
      <c r="AW395" s="12" t="s">
        <v>33</v>
      </c>
      <c r="AX395" s="12" t="s">
        <v>72</v>
      </c>
      <c r="AY395" s="146" t="s">
        <v>139</v>
      </c>
    </row>
    <row r="396" spans="2:51" s="12" customFormat="1" ht="12">
      <c r="B396" s="144"/>
      <c r="D396" s="145" t="s">
        <v>151</v>
      </c>
      <c r="E396" s="146" t="s">
        <v>19</v>
      </c>
      <c r="F396" s="147" t="s">
        <v>859</v>
      </c>
      <c r="H396" s="148">
        <v>0.26300000000000001</v>
      </c>
      <c r="I396" s="149"/>
      <c r="L396" s="144"/>
      <c r="M396" s="150"/>
      <c r="T396" s="151"/>
      <c r="AT396" s="146" t="s">
        <v>151</v>
      </c>
      <c r="AU396" s="146" t="s">
        <v>82</v>
      </c>
      <c r="AV396" s="12" t="s">
        <v>82</v>
      </c>
      <c r="AW396" s="12" t="s">
        <v>33</v>
      </c>
      <c r="AX396" s="12" t="s">
        <v>72</v>
      </c>
      <c r="AY396" s="146" t="s">
        <v>139</v>
      </c>
    </row>
    <row r="397" spans="2:51" s="12" customFormat="1" ht="12">
      <c r="B397" s="144"/>
      <c r="D397" s="145" t="s">
        <v>151</v>
      </c>
      <c r="E397" s="146" t="s">
        <v>19</v>
      </c>
      <c r="F397" s="147" t="s">
        <v>860</v>
      </c>
      <c r="H397" s="148">
        <v>0.16900000000000001</v>
      </c>
      <c r="I397" s="149"/>
      <c r="L397" s="144"/>
      <c r="M397" s="150"/>
      <c r="T397" s="151"/>
      <c r="AT397" s="146" t="s">
        <v>151</v>
      </c>
      <c r="AU397" s="146" t="s">
        <v>82</v>
      </c>
      <c r="AV397" s="12" t="s">
        <v>82</v>
      </c>
      <c r="AW397" s="12" t="s">
        <v>33</v>
      </c>
      <c r="AX397" s="12" t="s">
        <v>72</v>
      </c>
      <c r="AY397" s="146" t="s">
        <v>139</v>
      </c>
    </row>
    <row r="398" spans="2:51" s="12" customFormat="1" ht="12">
      <c r="B398" s="144"/>
      <c r="D398" s="145" t="s">
        <v>151</v>
      </c>
      <c r="E398" s="146" t="s">
        <v>19</v>
      </c>
      <c r="F398" s="147" t="s">
        <v>861</v>
      </c>
      <c r="H398" s="148">
        <v>0.70599999999999996</v>
      </c>
      <c r="I398" s="149"/>
      <c r="L398" s="144"/>
      <c r="M398" s="150"/>
      <c r="T398" s="151"/>
      <c r="AT398" s="146" t="s">
        <v>151</v>
      </c>
      <c r="AU398" s="146" t="s">
        <v>82</v>
      </c>
      <c r="AV398" s="12" t="s">
        <v>82</v>
      </c>
      <c r="AW398" s="12" t="s">
        <v>33</v>
      </c>
      <c r="AX398" s="12" t="s">
        <v>72</v>
      </c>
      <c r="AY398" s="146" t="s">
        <v>139</v>
      </c>
    </row>
    <row r="399" spans="2:51" s="12" customFormat="1" ht="12">
      <c r="B399" s="144"/>
      <c r="D399" s="145" t="s">
        <v>151</v>
      </c>
      <c r="E399" s="146" t="s">
        <v>19</v>
      </c>
      <c r="F399" s="147" t="s">
        <v>862</v>
      </c>
      <c r="H399" s="148">
        <v>0.254</v>
      </c>
      <c r="I399" s="149"/>
      <c r="L399" s="144"/>
      <c r="M399" s="150"/>
      <c r="T399" s="151"/>
      <c r="AT399" s="146" t="s">
        <v>151</v>
      </c>
      <c r="AU399" s="146" t="s">
        <v>82</v>
      </c>
      <c r="AV399" s="12" t="s">
        <v>82</v>
      </c>
      <c r="AW399" s="12" t="s">
        <v>33</v>
      </c>
      <c r="AX399" s="12" t="s">
        <v>72</v>
      </c>
      <c r="AY399" s="146" t="s">
        <v>139</v>
      </c>
    </row>
    <row r="400" spans="2:51" s="12" customFormat="1" ht="12">
      <c r="B400" s="144"/>
      <c r="D400" s="145" t="s">
        <v>151</v>
      </c>
      <c r="E400" s="146" t="s">
        <v>19</v>
      </c>
      <c r="F400" s="147" t="s">
        <v>863</v>
      </c>
      <c r="H400" s="148">
        <v>0.38500000000000001</v>
      </c>
      <c r="I400" s="149"/>
      <c r="L400" s="144"/>
      <c r="M400" s="150"/>
      <c r="T400" s="151"/>
      <c r="AT400" s="146" t="s">
        <v>151</v>
      </c>
      <c r="AU400" s="146" t="s">
        <v>82</v>
      </c>
      <c r="AV400" s="12" t="s">
        <v>82</v>
      </c>
      <c r="AW400" s="12" t="s">
        <v>33</v>
      </c>
      <c r="AX400" s="12" t="s">
        <v>72</v>
      </c>
      <c r="AY400" s="146" t="s">
        <v>139</v>
      </c>
    </row>
    <row r="401" spans="2:65" s="12" customFormat="1" ht="12">
      <c r="B401" s="144"/>
      <c r="D401" s="145" t="s">
        <v>151</v>
      </c>
      <c r="E401" s="146" t="s">
        <v>19</v>
      </c>
      <c r="F401" s="147" t="s">
        <v>864</v>
      </c>
      <c r="H401" s="148">
        <v>0.35299999999999998</v>
      </c>
      <c r="I401" s="149"/>
      <c r="L401" s="144"/>
      <c r="M401" s="150"/>
      <c r="T401" s="151"/>
      <c r="AT401" s="146" t="s">
        <v>151</v>
      </c>
      <c r="AU401" s="146" t="s">
        <v>82</v>
      </c>
      <c r="AV401" s="12" t="s">
        <v>82</v>
      </c>
      <c r="AW401" s="12" t="s">
        <v>33</v>
      </c>
      <c r="AX401" s="12" t="s">
        <v>72</v>
      </c>
      <c r="AY401" s="146" t="s">
        <v>139</v>
      </c>
    </row>
    <row r="402" spans="2:65" s="12" customFormat="1" ht="12">
      <c r="B402" s="144"/>
      <c r="D402" s="145" t="s">
        <v>151</v>
      </c>
      <c r="E402" s="146" t="s">
        <v>19</v>
      </c>
      <c r="F402" s="147" t="s">
        <v>865</v>
      </c>
      <c r="H402" s="148">
        <v>0.17</v>
      </c>
      <c r="I402" s="149"/>
      <c r="L402" s="144"/>
      <c r="M402" s="150"/>
      <c r="T402" s="151"/>
      <c r="AT402" s="146" t="s">
        <v>151</v>
      </c>
      <c r="AU402" s="146" t="s">
        <v>82</v>
      </c>
      <c r="AV402" s="12" t="s">
        <v>82</v>
      </c>
      <c r="AW402" s="12" t="s">
        <v>33</v>
      </c>
      <c r="AX402" s="12" t="s">
        <v>72</v>
      </c>
      <c r="AY402" s="146" t="s">
        <v>139</v>
      </c>
    </row>
    <row r="403" spans="2:65" s="15" customFormat="1" ht="12">
      <c r="B403" s="165"/>
      <c r="D403" s="145" t="s">
        <v>151</v>
      </c>
      <c r="E403" s="166" t="s">
        <v>19</v>
      </c>
      <c r="F403" s="167" t="s">
        <v>866</v>
      </c>
      <c r="H403" s="168">
        <v>2.7039999999999997</v>
      </c>
      <c r="I403" s="169"/>
      <c r="L403" s="165"/>
      <c r="M403" s="170"/>
      <c r="T403" s="171"/>
      <c r="AT403" s="166" t="s">
        <v>151</v>
      </c>
      <c r="AU403" s="166" t="s">
        <v>82</v>
      </c>
      <c r="AV403" s="15" t="s">
        <v>176</v>
      </c>
      <c r="AW403" s="15" t="s">
        <v>33</v>
      </c>
      <c r="AX403" s="15" t="s">
        <v>72</v>
      </c>
      <c r="AY403" s="166" t="s">
        <v>139</v>
      </c>
    </row>
    <row r="404" spans="2:65" s="12" customFormat="1" ht="12">
      <c r="B404" s="144"/>
      <c r="D404" s="145" t="s">
        <v>151</v>
      </c>
      <c r="E404" s="146" t="s">
        <v>19</v>
      </c>
      <c r="F404" s="147" t="s">
        <v>867</v>
      </c>
      <c r="H404" s="148">
        <v>1.29</v>
      </c>
      <c r="I404" s="149"/>
      <c r="L404" s="144"/>
      <c r="M404" s="150"/>
      <c r="T404" s="151"/>
      <c r="AT404" s="146" t="s">
        <v>151</v>
      </c>
      <c r="AU404" s="146" t="s">
        <v>82</v>
      </c>
      <c r="AV404" s="12" t="s">
        <v>82</v>
      </c>
      <c r="AW404" s="12" t="s">
        <v>33</v>
      </c>
      <c r="AX404" s="12" t="s">
        <v>72</v>
      </c>
      <c r="AY404" s="146" t="s">
        <v>139</v>
      </c>
    </row>
    <row r="405" spans="2:65" s="15" customFormat="1" ht="12">
      <c r="B405" s="165"/>
      <c r="D405" s="145" t="s">
        <v>151</v>
      </c>
      <c r="E405" s="166" t="s">
        <v>19</v>
      </c>
      <c r="F405" s="167" t="s">
        <v>868</v>
      </c>
      <c r="H405" s="168">
        <v>1.29</v>
      </c>
      <c r="I405" s="169"/>
      <c r="L405" s="165"/>
      <c r="M405" s="170"/>
      <c r="T405" s="171"/>
      <c r="AT405" s="166" t="s">
        <v>151</v>
      </c>
      <c r="AU405" s="166" t="s">
        <v>82</v>
      </c>
      <c r="AV405" s="15" t="s">
        <v>176</v>
      </c>
      <c r="AW405" s="15" t="s">
        <v>33</v>
      </c>
      <c r="AX405" s="15" t="s">
        <v>72</v>
      </c>
      <c r="AY405" s="166" t="s">
        <v>139</v>
      </c>
    </row>
    <row r="406" spans="2:65" s="13" customFormat="1" ht="12">
      <c r="B406" s="152"/>
      <c r="D406" s="145" t="s">
        <v>151</v>
      </c>
      <c r="E406" s="153" t="s">
        <v>19</v>
      </c>
      <c r="F406" s="154" t="s">
        <v>163</v>
      </c>
      <c r="H406" s="155">
        <v>15.167999999999999</v>
      </c>
      <c r="I406" s="156"/>
      <c r="L406" s="152"/>
      <c r="M406" s="157"/>
      <c r="T406" s="158"/>
      <c r="AT406" s="153" t="s">
        <v>151</v>
      </c>
      <c r="AU406" s="153" t="s">
        <v>82</v>
      </c>
      <c r="AV406" s="13" t="s">
        <v>147</v>
      </c>
      <c r="AW406" s="13" t="s">
        <v>33</v>
      </c>
      <c r="AX406" s="13" t="s">
        <v>80</v>
      </c>
      <c r="AY406" s="153" t="s">
        <v>139</v>
      </c>
    </row>
    <row r="407" spans="2:65" s="1" customFormat="1" ht="37.75" customHeight="1">
      <c r="B407" s="32"/>
      <c r="C407" s="127" t="s">
        <v>874</v>
      </c>
      <c r="D407" s="127" t="s">
        <v>142</v>
      </c>
      <c r="E407" s="128" t="s">
        <v>875</v>
      </c>
      <c r="F407" s="129" t="s">
        <v>876</v>
      </c>
      <c r="G407" s="130" t="s">
        <v>145</v>
      </c>
      <c r="H407" s="131">
        <v>2.04</v>
      </c>
      <c r="I407" s="132"/>
      <c r="J407" s="133">
        <f>ROUND(I407*H407,2)</f>
        <v>0</v>
      </c>
      <c r="K407" s="129" t="s">
        <v>146</v>
      </c>
      <c r="L407" s="32"/>
      <c r="M407" s="134" t="s">
        <v>19</v>
      </c>
      <c r="N407" s="135" t="s">
        <v>43</v>
      </c>
      <c r="P407" s="136">
        <f>O407*H407</f>
        <v>0</v>
      </c>
      <c r="Q407" s="136">
        <v>0.51500000000000001</v>
      </c>
      <c r="R407" s="136">
        <f>Q407*H407</f>
        <v>1.0506</v>
      </c>
      <c r="S407" s="136">
        <v>0</v>
      </c>
      <c r="T407" s="137">
        <f>S407*H407</f>
        <v>0</v>
      </c>
      <c r="AR407" s="138" t="s">
        <v>147</v>
      </c>
      <c r="AT407" s="138" t="s">
        <v>142</v>
      </c>
      <c r="AU407" s="138" t="s">
        <v>82</v>
      </c>
      <c r="AY407" s="17" t="s">
        <v>139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7" t="s">
        <v>80</v>
      </c>
      <c r="BK407" s="139">
        <f>ROUND(I407*H407,2)</f>
        <v>0</v>
      </c>
      <c r="BL407" s="17" t="s">
        <v>147</v>
      </c>
      <c r="BM407" s="138" t="s">
        <v>877</v>
      </c>
    </row>
    <row r="408" spans="2:65" s="1" customFormat="1" ht="11">
      <c r="B408" s="32"/>
      <c r="D408" s="140" t="s">
        <v>149</v>
      </c>
      <c r="F408" s="141" t="s">
        <v>878</v>
      </c>
      <c r="I408" s="142"/>
      <c r="L408" s="32"/>
      <c r="M408" s="143"/>
      <c r="T408" s="53"/>
      <c r="AT408" s="17" t="s">
        <v>149</v>
      </c>
      <c r="AU408" s="17" t="s">
        <v>82</v>
      </c>
    </row>
    <row r="409" spans="2:65" s="12" customFormat="1" ht="24">
      <c r="B409" s="144"/>
      <c r="D409" s="145" t="s">
        <v>151</v>
      </c>
      <c r="E409" s="146" t="s">
        <v>19</v>
      </c>
      <c r="F409" s="147" t="s">
        <v>879</v>
      </c>
      <c r="H409" s="148">
        <v>2.04</v>
      </c>
      <c r="I409" s="149"/>
      <c r="L409" s="144"/>
      <c r="M409" s="150"/>
      <c r="T409" s="151"/>
      <c r="AT409" s="146" t="s">
        <v>151</v>
      </c>
      <c r="AU409" s="146" t="s">
        <v>82</v>
      </c>
      <c r="AV409" s="12" t="s">
        <v>82</v>
      </c>
      <c r="AW409" s="12" t="s">
        <v>33</v>
      </c>
      <c r="AX409" s="12" t="s">
        <v>80</v>
      </c>
      <c r="AY409" s="146" t="s">
        <v>139</v>
      </c>
    </row>
    <row r="410" spans="2:65" s="1" customFormat="1" ht="21.75" customHeight="1">
      <c r="B410" s="32"/>
      <c r="C410" s="127" t="s">
        <v>880</v>
      </c>
      <c r="D410" s="127" t="s">
        <v>142</v>
      </c>
      <c r="E410" s="128" t="s">
        <v>881</v>
      </c>
      <c r="F410" s="129" t="s">
        <v>882</v>
      </c>
      <c r="G410" s="130" t="s">
        <v>283</v>
      </c>
      <c r="H410" s="131">
        <v>0.625</v>
      </c>
      <c r="I410" s="132"/>
      <c r="J410" s="133">
        <f>ROUND(I410*H410,2)</f>
        <v>0</v>
      </c>
      <c r="K410" s="129" t="s">
        <v>146</v>
      </c>
      <c r="L410" s="32"/>
      <c r="M410" s="134" t="s">
        <v>19</v>
      </c>
      <c r="N410" s="135" t="s">
        <v>43</v>
      </c>
      <c r="P410" s="136">
        <f>O410*H410</f>
        <v>0</v>
      </c>
      <c r="Q410" s="136">
        <v>1.06277</v>
      </c>
      <c r="R410" s="136">
        <f>Q410*H410</f>
        <v>0.66423125000000005</v>
      </c>
      <c r="S410" s="136">
        <v>0</v>
      </c>
      <c r="T410" s="137">
        <f>S410*H410</f>
        <v>0</v>
      </c>
      <c r="AR410" s="138" t="s">
        <v>147</v>
      </c>
      <c r="AT410" s="138" t="s">
        <v>142</v>
      </c>
      <c r="AU410" s="138" t="s">
        <v>82</v>
      </c>
      <c r="AY410" s="17" t="s">
        <v>139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7" t="s">
        <v>80</v>
      </c>
      <c r="BK410" s="139">
        <f>ROUND(I410*H410,2)</f>
        <v>0</v>
      </c>
      <c r="BL410" s="17" t="s">
        <v>147</v>
      </c>
      <c r="BM410" s="138" t="s">
        <v>883</v>
      </c>
    </row>
    <row r="411" spans="2:65" s="1" customFormat="1" ht="11">
      <c r="B411" s="32"/>
      <c r="D411" s="140" t="s">
        <v>149</v>
      </c>
      <c r="F411" s="141" t="s">
        <v>884</v>
      </c>
      <c r="I411" s="142"/>
      <c r="L411" s="32"/>
      <c r="M411" s="143"/>
      <c r="T411" s="53"/>
      <c r="AT411" s="17" t="s">
        <v>149</v>
      </c>
      <c r="AU411" s="17" t="s">
        <v>82</v>
      </c>
    </row>
    <row r="412" spans="2:65" s="12" customFormat="1" ht="12">
      <c r="B412" s="144"/>
      <c r="D412" s="145" t="s">
        <v>151</v>
      </c>
      <c r="E412" s="146" t="s">
        <v>19</v>
      </c>
      <c r="F412" s="147" t="s">
        <v>885</v>
      </c>
      <c r="H412" s="148">
        <v>0.17399999999999999</v>
      </c>
      <c r="I412" s="149"/>
      <c r="L412" s="144"/>
      <c r="M412" s="150"/>
      <c r="T412" s="151"/>
      <c r="AT412" s="146" t="s">
        <v>151</v>
      </c>
      <c r="AU412" s="146" t="s">
        <v>82</v>
      </c>
      <c r="AV412" s="12" t="s">
        <v>82</v>
      </c>
      <c r="AW412" s="12" t="s">
        <v>33</v>
      </c>
      <c r="AX412" s="12" t="s">
        <v>72</v>
      </c>
      <c r="AY412" s="146" t="s">
        <v>139</v>
      </c>
    </row>
    <row r="413" spans="2:65" s="12" customFormat="1" ht="12">
      <c r="B413" s="144"/>
      <c r="D413" s="145" t="s">
        <v>151</v>
      </c>
      <c r="E413" s="146" t="s">
        <v>19</v>
      </c>
      <c r="F413" s="147" t="s">
        <v>886</v>
      </c>
      <c r="H413" s="148">
        <v>4.2999999999999997E-2</v>
      </c>
      <c r="I413" s="149"/>
      <c r="L413" s="144"/>
      <c r="M413" s="150"/>
      <c r="T413" s="151"/>
      <c r="AT413" s="146" t="s">
        <v>151</v>
      </c>
      <c r="AU413" s="146" t="s">
        <v>82</v>
      </c>
      <c r="AV413" s="12" t="s">
        <v>82</v>
      </c>
      <c r="AW413" s="12" t="s">
        <v>33</v>
      </c>
      <c r="AX413" s="12" t="s">
        <v>72</v>
      </c>
      <c r="AY413" s="146" t="s">
        <v>139</v>
      </c>
    </row>
    <row r="414" spans="2:65" s="12" customFormat="1" ht="12">
      <c r="B414" s="144"/>
      <c r="D414" s="145" t="s">
        <v>151</v>
      </c>
      <c r="E414" s="146" t="s">
        <v>19</v>
      </c>
      <c r="F414" s="147" t="s">
        <v>887</v>
      </c>
      <c r="H414" s="148">
        <v>0.17299999999999999</v>
      </c>
      <c r="I414" s="149"/>
      <c r="L414" s="144"/>
      <c r="M414" s="150"/>
      <c r="T414" s="151"/>
      <c r="AT414" s="146" t="s">
        <v>151</v>
      </c>
      <c r="AU414" s="146" t="s">
        <v>82</v>
      </c>
      <c r="AV414" s="12" t="s">
        <v>82</v>
      </c>
      <c r="AW414" s="12" t="s">
        <v>33</v>
      </c>
      <c r="AX414" s="12" t="s">
        <v>72</v>
      </c>
      <c r="AY414" s="146" t="s">
        <v>139</v>
      </c>
    </row>
    <row r="415" spans="2:65" s="12" customFormat="1" ht="12">
      <c r="B415" s="144"/>
      <c r="D415" s="145" t="s">
        <v>151</v>
      </c>
      <c r="E415" s="146" t="s">
        <v>19</v>
      </c>
      <c r="F415" s="147" t="s">
        <v>888</v>
      </c>
      <c r="H415" s="148">
        <v>1.7999999999999999E-2</v>
      </c>
      <c r="I415" s="149"/>
      <c r="L415" s="144"/>
      <c r="M415" s="150"/>
      <c r="T415" s="151"/>
      <c r="AT415" s="146" t="s">
        <v>151</v>
      </c>
      <c r="AU415" s="146" t="s">
        <v>82</v>
      </c>
      <c r="AV415" s="12" t="s">
        <v>82</v>
      </c>
      <c r="AW415" s="12" t="s">
        <v>33</v>
      </c>
      <c r="AX415" s="12" t="s">
        <v>72</v>
      </c>
      <c r="AY415" s="146" t="s">
        <v>139</v>
      </c>
    </row>
    <row r="416" spans="2:65" s="12" customFormat="1" ht="12">
      <c r="B416" s="144"/>
      <c r="D416" s="145" t="s">
        <v>151</v>
      </c>
      <c r="E416" s="146" t="s">
        <v>19</v>
      </c>
      <c r="F416" s="147" t="s">
        <v>889</v>
      </c>
      <c r="H416" s="148">
        <v>2.3E-2</v>
      </c>
      <c r="I416" s="149"/>
      <c r="L416" s="144"/>
      <c r="M416" s="150"/>
      <c r="T416" s="151"/>
      <c r="AT416" s="146" t="s">
        <v>151</v>
      </c>
      <c r="AU416" s="146" t="s">
        <v>82</v>
      </c>
      <c r="AV416" s="12" t="s">
        <v>82</v>
      </c>
      <c r="AW416" s="12" t="s">
        <v>33</v>
      </c>
      <c r="AX416" s="12" t="s">
        <v>72</v>
      </c>
      <c r="AY416" s="146" t="s">
        <v>139</v>
      </c>
    </row>
    <row r="417" spans="2:51" s="15" customFormat="1" ht="12">
      <c r="B417" s="165"/>
      <c r="D417" s="145" t="s">
        <v>151</v>
      </c>
      <c r="E417" s="166" t="s">
        <v>19</v>
      </c>
      <c r="F417" s="167" t="s">
        <v>854</v>
      </c>
      <c r="H417" s="168">
        <v>0.43099999999999999</v>
      </c>
      <c r="I417" s="169"/>
      <c r="L417" s="165"/>
      <c r="M417" s="170"/>
      <c r="T417" s="171"/>
      <c r="AT417" s="166" t="s">
        <v>151</v>
      </c>
      <c r="AU417" s="166" t="s">
        <v>82</v>
      </c>
      <c r="AV417" s="15" t="s">
        <v>176</v>
      </c>
      <c r="AW417" s="15" t="s">
        <v>33</v>
      </c>
      <c r="AX417" s="15" t="s">
        <v>72</v>
      </c>
      <c r="AY417" s="166" t="s">
        <v>139</v>
      </c>
    </row>
    <row r="418" spans="2:51" s="12" customFormat="1" ht="12">
      <c r="B418" s="144"/>
      <c r="D418" s="145" t="s">
        <v>151</v>
      </c>
      <c r="E418" s="146" t="s">
        <v>19</v>
      </c>
      <c r="F418" s="147" t="s">
        <v>890</v>
      </c>
      <c r="H418" s="148">
        <v>1.4999999999999999E-2</v>
      </c>
      <c r="I418" s="149"/>
      <c r="L418" s="144"/>
      <c r="M418" s="150"/>
      <c r="T418" s="151"/>
      <c r="AT418" s="146" t="s">
        <v>151</v>
      </c>
      <c r="AU418" s="146" t="s">
        <v>82</v>
      </c>
      <c r="AV418" s="12" t="s">
        <v>82</v>
      </c>
      <c r="AW418" s="12" t="s">
        <v>33</v>
      </c>
      <c r="AX418" s="12" t="s">
        <v>72</v>
      </c>
      <c r="AY418" s="146" t="s">
        <v>139</v>
      </c>
    </row>
    <row r="419" spans="2:51" s="12" customFormat="1" ht="12">
      <c r="B419" s="144"/>
      <c r="D419" s="145" t="s">
        <v>151</v>
      </c>
      <c r="E419" s="146" t="s">
        <v>19</v>
      </c>
      <c r="F419" s="147" t="s">
        <v>891</v>
      </c>
      <c r="H419" s="148">
        <v>1.7999999999999999E-2</v>
      </c>
      <c r="I419" s="149"/>
      <c r="L419" s="144"/>
      <c r="M419" s="150"/>
      <c r="T419" s="151"/>
      <c r="AT419" s="146" t="s">
        <v>151</v>
      </c>
      <c r="AU419" s="146" t="s">
        <v>82</v>
      </c>
      <c r="AV419" s="12" t="s">
        <v>82</v>
      </c>
      <c r="AW419" s="12" t="s">
        <v>33</v>
      </c>
      <c r="AX419" s="12" t="s">
        <v>72</v>
      </c>
      <c r="AY419" s="146" t="s">
        <v>139</v>
      </c>
    </row>
    <row r="420" spans="2:51" s="15" customFormat="1" ht="12">
      <c r="B420" s="165"/>
      <c r="D420" s="145" t="s">
        <v>151</v>
      </c>
      <c r="E420" s="166" t="s">
        <v>19</v>
      </c>
      <c r="F420" s="167" t="s">
        <v>857</v>
      </c>
      <c r="H420" s="168">
        <v>3.3000000000000002E-2</v>
      </c>
      <c r="I420" s="169"/>
      <c r="L420" s="165"/>
      <c r="M420" s="170"/>
      <c r="T420" s="171"/>
      <c r="AT420" s="166" t="s">
        <v>151</v>
      </c>
      <c r="AU420" s="166" t="s">
        <v>82</v>
      </c>
      <c r="AV420" s="15" t="s">
        <v>176</v>
      </c>
      <c r="AW420" s="15" t="s">
        <v>33</v>
      </c>
      <c r="AX420" s="15" t="s">
        <v>72</v>
      </c>
      <c r="AY420" s="166" t="s">
        <v>139</v>
      </c>
    </row>
    <row r="421" spans="2:51" s="12" customFormat="1" ht="12">
      <c r="B421" s="144"/>
      <c r="D421" s="145" t="s">
        <v>151</v>
      </c>
      <c r="E421" s="146" t="s">
        <v>19</v>
      </c>
      <c r="F421" s="147" t="s">
        <v>892</v>
      </c>
      <c r="H421" s="148">
        <v>1.6E-2</v>
      </c>
      <c r="I421" s="149"/>
      <c r="L421" s="144"/>
      <c r="M421" s="150"/>
      <c r="T421" s="151"/>
      <c r="AT421" s="146" t="s">
        <v>151</v>
      </c>
      <c r="AU421" s="146" t="s">
        <v>82</v>
      </c>
      <c r="AV421" s="12" t="s">
        <v>82</v>
      </c>
      <c r="AW421" s="12" t="s">
        <v>33</v>
      </c>
      <c r="AX421" s="12" t="s">
        <v>72</v>
      </c>
      <c r="AY421" s="146" t="s">
        <v>139</v>
      </c>
    </row>
    <row r="422" spans="2:51" s="12" customFormat="1" ht="12">
      <c r="B422" s="144"/>
      <c r="D422" s="145" t="s">
        <v>151</v>
      </c>
      <c r="E422" s="146" t="s">
        <v>19</v>
      </c>
      <c r="F422" s="147" t="s">
        <v>893</v>
      </c>
      <c r="H422" s="148">
        <v>1.0999999999999999E-2</v>
      </c>
      <c r="I422" s="149"/>
      <c r="L422" s="144"/>
      <c r="M422" s="150"/>
      <c r="T422" s="151"/>
      <c r="AT422" s="146" t="s">
        <v>151</v>
      </c>
      <c r="AU422" s="146" t="s">
        <v>82</v>
      </c>
      <c r="AV422" s="12" t="s">
        <v>82</v>
      </c>
      <c r="AW422" s="12" t="s">
        <v>33</v>
      </c>
      <c r="AX422" s="12" t="s">
        <v>72</v>
      </c>
      <c r="AY422" s="146" t="s">
        <v>139</v>
      </c>
    </row>
    <row r="423" spans="2:51" s="12" customFormat="1" ht="12">
      <c r="B423" s="144"/>
      <c r="D423" s="145" t="s">
        <v>151</v>
      </c>
      <c r="E423" s="146" t="s">
        <v>19</v>
      </c>
      <c r="F423" s="147" t="s">
        <v>894</v>
      </c>
      <c r="H423" s="148">
        <v>7.0000000000000001E-3</v>
      </c>
      <c r="I423" s="149"/>
      <c r="L423" s="144"/>
      <c r="M423" s="150"/>
      <c r="T423" s="151"/>
      <c r="AT423" s="146" t="s">
        <v>151</v>
      </c>
      <c r="AU423" s="146" t="s">
        <v>82</v>
      </c>
      <c r="AV423" s="12" t="s">
        <v>82</v>
      </c>
      <c r="AW423" s="12" t="s">
        <v>33</v>
      </c>
      <c r="AX423" s="12" t="s">
        <v>72</v>
      </c>
      <c r="AY423" s="146" t="s">
        <v>139</v>
      </c>
    </row>
    <row r="424" spans="2:51" s="12" customFormat="1" ht="12">
      <c r="B424" s="144"/>
      <c r="D424" s="145" t="s">
        <v>151</v>
      </c>
      <c r="E424" s="146" t="s">
        <v>19</v>
      </c>
      <c r="F424" s="147" t="s">
        <v>895</v>
      </c>
      <c r="H424" s="148">
        <v>2.9000000000000001E-2</v>
      </c>
      <c r="I424" s="149"/>
      <c r="L424" s="144"/>
      <c r="M424" s="150"/>
      <c r="T424" s="151"/>
      <c r="AT424" s="146" t="s">
        <v>151</v>
      </c>
      <c r="AU424" s="146" t="s">
        <v>82</v>
      </c>
      <c r="AV424" s="12" t="s">
        <v>82</v>
      </c>
      <c r="AW424" s="12" t="s">
        <v>33</v>
      </c>
      <c r="AX424" s="12" t="s">
        <v>72</v>
      </c>
      <c r="AY424" s="146" t="s">
        <v>139</v>
      </c>
    </row>
    <row r="425" spans="2:51" s="12" customFormat="1" ht="12">
      <c r="B425" s="144"/>
      <c r="D425" s="145" t="s">
        <v>151</v>
      </c>
      <c r="E425" s="146" t="s">
        <v>19</v>
      </c>
      <c r="F425" s="147" t="s">
        <v>896</v>
      </c>
      <c r="H425" s="148">
        <v>0.01</v>
      </c>
      <c r="I425" s="149"/>
      <c r="L425" s="144"/>
      <c r="M425" s="150"/>
      <c r="T425" s="151"/>
      <c r="AT425" s="146" t="s">
        <v>151</v>
      </c>
      <c r="AU425" s="146" t="s">
        <v>82</v>
      </c>
      <c r="AV425" s="12" t="s">
        <v>82</v>
      </c>
      <c r="AW425" s="12" t="s">
        <v>33</v>
      </c>
      <c r="AX425" s="12" t="s">
        <v>72</v>
      </c>
      <c r="AY425" s="146" t="s">
        <v>139</v>
      </c>
    </row>
    <row r="426" spans="2:51" s="12" customFormat="1" ht="12">
      <c r="B426" s="144"/>
      <c r="D426" s="145" t="s">
        <v>151</v>
      </c>
      <c r="E426" s="146" t="s">
        <v>19</v>
      </c>
      <c r="F426" s="147" t="s">
        <v>897</v>
      </c>
      <c r="H426" s="148">
        <v>1.6E-2</v>
      </c>
      <c r="I426" s="149"/>
      <c r="L426" s="144"/>
      <c r="M426" s="150"/>
      <c r="T426" s="151"/>
      <c r="AT426" s="146" t="s">
        <v>151</v>
      </c>
      <c r="AU426" s="146" t="s">
        <v>82</v>
      </c>
      <c r="AV426" s="12" t="s">
        <v>82</v>
      </c>
      <c r="AW426" s="12" t="s">
        <v>33</v>
      </c>
      <c r="AX426" s="12" t="s">
        <v>72</v>
      </c>
      <c r="AY426" s="146" t="s">
        <v>139</v>
      </c>
    </row>
    <row r="427" spans="2:51" s="12" customFormat="1" ht="12">
      <c r="B427" s="144"/>
      <c r="D427" s="145" t="s">
        <v>151</v>
      </c>
      <c r="E427" s="146" t="s">
        <v>19</v>
      </c>
      <c r="F427" s="147" t="s">
        <v>898</v>
      </c>
      <c r="H427" s="148">
        <v>1.4E-2</v>
      </c>
      <c r="I427" s="149"/>
      <c r="L427" s="144"/>
      <c r="M427" s="150"/>
      <c r="T427" s="151"/>
      <c r="AT427" s="146" t="s">
        <v>151</v>
      </c>
      <c r="AU427" s="146" t="s">
        <v>82</v>
      </c>
      <c r="AV427" s="12" t="s">
        <v>82</v>
      </c>
      <c r="AW427" s="12" t="s">
        <v>33</v>
      </c>
      <c r="AX427" s="12" t="s">
        <v>72</v>
      </c>
      <c r="AY427" s="146" t="s">
        <v>139</v>
      </c>
    </row>
    <row r="428" spans="2:51" s="12" customFormat="1" ht="12">
      <c r="B428" s="144"/>
      <c r="D428" s="145" t="s">
        <v>151</v>
      </c>
      <c r="E428" s="146" t="s">
        <v>19</v>
      </c>
      <c r="F428" s="147" t="s">
        <v>899</v>
      </c>
      <c r="H428" s="148">
        <v>7.0000000000000001E-3</v>
      </c>
      <c r="I428" s="149"/>
      <c r="L428" s="144"/>
      <c r="M428" s="150"/>
      <c r="T428" s="151"/>
      <c r="AT428" s="146" t="s">
        <v>151</v>
      </c>
      <c r="AU428" s="146" t="s">
        <v>82</v>
      </c>
      <c r="AV428" s="12" t="s">
        <v>82</v>
      </c>
      <c r="AW428" s="12" t="s">
        <v>33</v>
      </c>
      <c r="AX428" s="12" t="s">
        <v>72</v>
      </c>
      <c r="AY428" s="146" t="s">
        <v>139</v>
      </c>
    </row>
    <row r="429" spans="2:51" s="15" customFormat="1" ht="12">
      <c r="B429" s="165"/>
      <c r="D429" s="145" t="s">
        <v>151</v>
      </c>
      <c r="E429" s="166" t="s">
        <v>19</v>
      </c>
      <c r="F429" s="167" t="s">
        <v>866</v>
      </c>
      <c r="H429" s="168">
        <v>0.11</v>
      </c>
      <c r="I429" s="169"/>
      <c r="L429" s="165"/>
      <c r="M429" s="170"/>
      <c r="T429" s="171"/>
      <c r="AT429" s="166" t="s">
        <v>151</v>
      </c>
      <c r="AU429" s="166" t="s">
        <v>82</v>
      </c>
      <c r="AV429" s="15" t="s">
        <v>176</v>
      </c>
      <c r="AW429" s="15" t="s">
        <v>33</v>
      </c>
      <c r="AX429" s="15" t="s">
        <v>72</v>
      </c>
      <c r="AY429" s="166" t="s">
        <v>139</v>
      </c>
    </row>
    <row r="430" spans="2:51" s="12" customFormat="1" ht="12">
      <c r="B430" s="144"/>
      <c r="D430" s="145" t="s">
        <v>151</v>
      </c>
      <c r="E430" s="146" t="s">
        <v>19</v>
      </c>
      <c r="F430" s="147" t="s">
        <v>900</v>
      </c>
      <c r="H430" s="148">
        <v>5.0999999999999997E-2</v>
      </c>
      <c r="I430" s="149"/>
      <c r="L430" s="144"/>
      <c r="M430" s="150"/>
      <c r="T430" s="151"/>
      <c r="AT430" s="146" t="s">
        <v>151</v>
      </c>
      <c r="AU430" s="146" t="s">
        <v>82</v>
      </c>
      <c r="AV430" s="12" t="s">
        <v>82</v>
      </c>
      <c r="AW430" s="12" t="s">
        <v>33</v>
      </c>
      <c r="AX430" s="12" t="s">
        <v>72</v>
      </c>
      <c r="AY430" s="146" t="s">
        <v>139</v>
      </c>
    </row>
    <row r="431" spans="2:51" s="15" customFormat="1" ht="12">
      <c r="B431" s="165"/>
      <c r="D431" s="145" t="s">
        <v>151</v>
      </c>
      <c r="E431" s="166" t="s">
        <v>19</v>
      </c>
      <c r="F431" s="167" t="s">
        <v>868</v>
      </c>
      <c r="H431" s="168">
        <v>5.0999999999999997E-2</v>
      </c>
      <c r="I431" s="169"/>
      <c r="L431" s="165"/>
      <c r="M431" s="170"/>
      <c r="T431" s="171"/>
      <c r="AT431" s="166" t="s">
        <v>151</v>
      </c>
      <c r="AU431" s="166" t="s">
        <v>82</v>
      </c>
      <c r="AV431" s="15" t="s">
        <v>176</v>
      </c>
      <c r="AW431" s="15" t="s">
        <v>33</v>
      </c>
      <c r="AX431" s="15" t="s">
        <v>72</v>
      </c>
      <c r="AY431" s="166" t="s">
        <v>139</v>
      </c>
    </row>
    <row r="432" spans="2:51" s="13" customFormat="1" ht="12">
      <c r="B432" s="152"/>
      <c r="D432" s="145" t="s">
        <v>151</v>
      </c>
      <c r="E432" s="153" t="s">
        <v>19</v>
      </c>
      <c r="F432" s="154" t="s">
        <v>163</v>
      </c>
      <c r="H432" s="155">
        <v>0.62500000000000011</v>
      </c>
      <c r="I432" s="156"/>
      <c r="L432" s="152"/>
      <c r="M432" s="157"/>
      <c r="T432" s="158"/>
      <c r="AT432" s="153" t="s">
        <v>151</v>
      </c>
      <c r="AU432" s="153" t="s">
        <v>82</v>
      </c>
      <c r="AV432" s="13" t="s">
        <v>147</v>
      </c>
      <c r="AW432" s="13" t="s">
        <v>33</v>
      </c>
      <c r="AX432" s="13" t="s">
        <v>80</v>
      </c>
      <c r="AY432" s="153" t="s">
        <v>139</v>
      </c>
    </row>
    <row r="433" spans="2:65" s="1" customFormat="1" ht="24.25" customHeight="1">
      <c r="B433" s="32"/>
      <c r="C433" s="127" t="s">
        <v>901</v>
      </c>
      <c r="D433" s="127" t="s">
        <v>142</v>
      </c>
      <c r="E433" s="128" t="s">
        <v>902</v>
      </c>
      <c r="F433" s="129" t="s">
        <v>903</v>
      </c>
      <c r="G433" s="130" t="s">
        <v>211</v>
      </c>
      <c r="H433" s="131">
        <v>176.57499999999999</v>
      </c>
      <c r="I433" s="132"/>
      <c r="J433" s="133">
        <f>ROUND(I433*H433,2)</f>
        <v>0</v>
      </c>
      <c r="K433" s="129" t="s">
        <v>146</v>
      </c>
      <c r="L433" s="32"/>
      <c r="M433" s="134" t="s">
        <v>19</v>
      </c>
      <c r="N433" s="135" t="s">
        <v>43</v>
      </c>
      <c r="P433" s="136">
        <f>O433*H433</f>
        <v>0</v>
      </c>
      <c r="Q433" s="136">
        <v>1.2999999999999999E-4</v>
      </c>
      <c r="R433" s="136">
        <f>Q433*H433</f>
        <v>2.2954749999999996E-2</v>
      </c>
      <c r="S433" s="136">
        <v>0</v>
      </c>
      <c r="T433" s="137">
        <f>S433*H433</f>
        <v>0</v>
      </c>
      <c r="AR433" s="138" t="s">
        <v>147</v>
      </c>
      <c r="AT433" s="138" t="s">
        <v>142</v>
      </c>
      <c r="AU433" s="138" t="s">
        <v>82</v>
      </c>
      <c r="AY433" s="17" t="s">
        <v>139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80</v>
      </c>
      <c r="BK433" s="139">
        <f>ROUND(I433*H433,2)</f>
        <v>0</v>
      </c>
      <c r="BL433" s="17" t="s">
        <v>147</v>
      </c>
      <c r="BM433" s="138" t="s">
        <v>904</v>
      </c>
    </row>
    <row r="434" spans="2:65" s="1" customFormat="1" ht="11">
      <c r="B434" s="32"/>
      <c r="D434" s="140" t="s">
        <v>149</v>
      </c>
      <c r="F434" s="141" t="s">
        <v>905</v>
      </c>
      <c r="I434" s="142"/>
      <c r="L434" s="32"/>
      <c r="M434" s="143"/>
      <c r="T434" s="53"/>
      <c r="AT434" s="17" t="s">
        <v>149</v>
      </c>
      <c r="AU434" s="17" t="s">
        <v>82</v>
      </c>
    </row>
    <row r="435" spans="2:65" s="12" customFormat="1" ht="12">
      <c r="B435" s="144"/>
      <c r="D435" s="145" t="s">
        <v>151</v>
      </c>
      <c r="E435" s="146" t="s">
        <v>19</v>
      </c>
      <c r="F435" s="147" t="s">
        <v>906</v>
      </c>
      <c r="H435" s="148">
        <v>49.09</v>
      </c>
      <c r="I435" s="149"/>
      <c r="L435" s="144"/>
      <c r="M435" s="150"/>
      <c r="T435" s="151"/>
      <c r="AT435" s="146" t="s">
        <v>151</v>
      </c>
      <c r="AU435" s="146" t="s">
        <v>82</v>
      </c>
      <c r="AV435" s="12" t="s">
        <v>82</v>
      </c>
      <c r="AW435" s="12" t="s">
        <v>33</v>
      </c>
      <c r="AX435" s="12" t="s">
        <v>72</v>
      </c>
      <c r="AY435" s="146" t="s">
        <v>139</v>
      </c>
    </row>
    <row r="436" spans="2:65" s="12" customFormat="1" ht="12">
      <c r="B436" s="144"/>
      <c r="D436" s="145" t="s">
        <v>151</v>
      </c>
      <c r="E436" s="146" t="s">
        <v>19</v>
      </c>
      <c r="F436" s="147" t="s">
        <v>907</v>
      </c>
      <c r="H436" s="148">
        <v>12.11</v>
      </c>
      <c r="I436" s="149"/>
      <c r="L436" s="144"/>
      <c r="M436" s="150"/>
      <c r="T436" s="151"/>
      <c r="AT436" s="146" t="s">
        <v>151</v>
      </c>
      <c r="AU436" s="146" t="s">
        <v>82</v>
      </c>
      <c r="AV436" s="12" t="s">
        <v>82</v>
      </c>
      <c r="AW436" s="12" t="s">
        <v>33</v>
      </c>
      <c r="AX436" s="12" t="s">
        <v>72</v>
      </c>
      <c r="AY436" s="146" t="s">
        <v>139</v>
      </c>
    </row>
    <row r="437" spans="2:65" s="12" customFormat="1" ht="12">
      <c r="B437" s="144"/>
      <c r="D437" s="145" t="s">
        <v>151</v>
      </c>
      <c r="E437" s="146" t="s">
        <v>19</v>
      </c>
      <c r="F437" s="147" t="s">
        <v>908</v>
      </c>
      <c r="H437" s="148">
        <v>48.97</v>
      </c>
      <c r="I437" s="149"/>
      <c r="L437" s="144"/>
      <c r="M437" s="150"/>
      <c r="T437" s="151"/>
      <c r="AT437" s="146" t="s">
        <v>151</v>
      </c>
      <c r="AU437" s="146" t="s">
        <v>82</v>
      </c>
      <c r="AV437" s="12" t="s">
        <v>82</v>
      </c>
      <c r="AW437" s="12" t="s">
        <v>33</v>
      </c>
      <c r="AX437" s="12" t="s">
        <v>72</v>
      </c>
      <c r="AY437" s="146" t="s">
        <v>139</v>
      </c>
    </row>
    <row r="438" spans="2:65" s="12" customFormat="1" ht="12">
      <c r="B438" s="144"/>
      <c r="D438" s="145" t="s">
        <v>151</v>
      </c>
      <c r="E438" s="146" t="s">
        <v>19</v>
      </c>
      <c r="F438" s="147" t="s">
        <v>909</v>
      </c>
      <c r="H438" s="148">
        <v>5.14</v>
      </c>
      <c r="I438" s="149"/>
      <c r="L438" s="144"/>
      <c r="M438" s="150"/>
      <c r="T438" s="151"/>
      <c r="AT438" s="146" t="s">
        <v>151</v>
      </c>
      <c r="AU438" s="146" t="s">
        <v>82</v>
      </c>
      <c r="AV438" s="12" t="s">
        <v>82</v>
      </c>
      <c r="AW438" s="12" t="s">
        <v>33</v>
      </c>
      <c r="AX438" s="12" t="s">
        <v>72</v>
      </c>
      <c r="AY438" s="146" t="s">
        <v>139</v>
      </c>
    </row>
    <row r="439" spans="2:65" s="12" customFormat="1" ht="12">
      <c r="B439" s="144"/>
      <c r="D439" s="145" t="s">
        <v>151</v>
      </c>
      <c r="E439" s="146" t="s">
        <v>19</v>
      </c>
      <c r="F439" s="147" t="s">
        <v>910</v>
      </c>
      <c r="H439" s="148">
        <v>6.5250000000000004</v>
      </c>
      <c r="I439" s="149"/>
      <c r="L439" s="144"/>
      <c r="M439" s="150"/>
      <c r="T439" s="151"/>
      <c r="AT439" s="146" t="s">
        <v>151</v>
      </c>
      <c r="AU439" s="146" t="s">
        <v>82</v>
      </c>
      <c r="AV439" s="12" t="s">
        <v>82</v>
      </c>
      <c r="AW439" s="12" t="s">
        <v>33</v>
      </c>
      <c r="AX439" s="12" t="s">
        <v>72</v>
      </c>
      <c r="AY439" s="146" t="s">
        <v>139</v>
      </c>
    </row>
    <row r="440" spans="2:65" s="15" customFormat="1" ht="12">
      <c r="B440" s="165"/>
      <c r="D440" s="145" t="s">
        <v>151</v>
      </c>
      <c r="E440" s="166" t="s">
        <v>19</v>
      </c>
      <c r="F440" s="167" t="s">
        <v>854</v>
      </c>
      <c r="H440" s="168">
        <v>121.83500000000001</v>
      </c>
      <c r="I440" s="169"/>
      <c r="L440" s="165"/>
      <c r="M440" s="170"/>
      <c r="T440" s="171"/>
      <c r="AT440" s="166" t="s">
        <v>151</v>
      </c>
      <c r="AU440" s="166" t="s">
        <v>82</v>
      </c>
      <c r="AV440" s="15" t="s">
        <v>176</v>
      </c>
      <c r="AW440" s="15" t="s">
        <v>33</v>
      </c>
      <c r="AX440" s="15" t="s">
        <v>72</v>
      </c>
      <c r="AY440" s="166" t="s">
        <v>139</v>
      </c>
    </row>
    <row r="441" spans="2:65" s="12" customFormat="1" ht="12">
      <c r="B441" s="144"/>
      <c r="D441" s="145" t="s">
        <v>151</v>
      </c>
      <c r="E441" s="146" t="s">
        <v>19</v>
      </c>
      <c r="F441" s="147" t="s">
        <v>911</v>
      </c>
      <c r="H441" s="148">
        <v>4.3600000000000003</v>
      </c>
      <c r="I441" s="149"/>
      <c r="L441" s="144"/>
      <c r="M441" s="150"/>
      <c r="T441" s="151"/>
      <c r="AT441" s="146" t="s">
        <v>151</v>
      </c>
      <c r="AU441" s="146" t="s">
        <v>82</v>
      </c>
      <c r="AV441" s="12" t="s">
        <v>82</v>
      </c>
      <c r="AW441" s="12" t="s">
        <v>33</v>
      </c>
      <c r="AX441" s="12" t="s">
        <v>72</v>
      </c>
      <c r="AY441" s="146" t="s">
        <v>139</v>
      </c>
    </row>
    <row r="442" spans="2:65" s="12" customFormat="1" ht="12">
      <c r="B442" s="144"/>
      <c r="D442" s="145" t="s">
        <v>151</v>
      </c>
      <c r="E442" s="146" t="s">
        <v>19</v>
      </c>
      <c r="F442" s="147" t="s">
        <v>912</v>
      </c>
      <c r="H442" s="148">
        <v>4.9800000000000004</v>
      </c>
      <c r="I442" s="149"/>
      <c r="L442" s="144"/>
      <c r="M442" s="150"/>
      <c r="T442" s="151"/>
      <c r="AT442" s="146" t="s">
        <v>151</v>
      </c>
      <c r="AU442" s="146" t="s">
        <v>82</v>
      </c>
      <c r="AV442" s="12" t="s">
        <v>82</v>
      </c>
      <c r="AW442" s="12" t="s">
        <v>33</v>
      </c>
      <c r="AX442" s="12" t="s">
        <v>72</v>
      </c>
      <c r="AY442" s="146" t="s">
        <v>139</v>
      </c>
    </row>
    <row r="443" spans="2:65" s="15" customFormat="1" ht="12">
      <c r="B443" s="165"/>
      <c r="D443" s="145" t="s">
        <v>151</v>
      </c>
      <c r="E443" s="166" t="s">
        <v>19</v>
      </c>
      <c r="F443" s="167" t="s">
        <v>857</v>
      </c>
      <c r="H443" s="168">
        <v>9.34</v>
      </c>
      <c r="I443" s="169"/>
      <c r="L443" s="165"/>
      <c r="M443" s="170"/>
      <c r="T443" s="171"/>
      <c r="AT443" s="166" t="s">
        <v>151</v>
      </c>
      <c r="AU443" s="166" t="s">
        <v>82</v>
      </c>
      <c r="AV443" s="15" t="s">
        <v>176</v>
      </c>
      <c r="AW443" s="15" t="s">
        <v>33</v>
      </c>
      <c r="AX443" s="15" t="s">
        <v>72</v>
      </c>
      <c r="AY443" s="166" t="s">
        <v>139</v>
      </c>
    </row>
    <row r="444" spans="2:65" s="12" customFormat="1" ht="12">
      <c r="B444" s="144"/>
      <c r="D444" s="145" t="s">
        <v>151</v>
      </c>
      <c r="E444" s="146" t="s">
        <v>19</v>
      </c>
      <c r="F444" s="147" t="s">
        <v>913</v>
      </c>
      <c r="H444" s="148">
        <v>4.6399999999999997</v>
      </c>
      <c r="I444" s="149"/>
      <c r="L444" s="144"/>
      <c r="M444" s="150"/>
      <c r="T444" s="151"/>
      <c r="AT444" s="146" t="s">
        <v>151</v>
      </c>
      <c r="AU444" s="146" t="s">
        <v>82</v>
      </c>
      <c r="AV444" s="12" t="s">
        <v>82</v>
      </c>
      <c r="AW444" s="12" t="s">
        <v>33</v>
      </c>
      <c r="AX444" s="12" t="s">
        <v>72</v>
      </c>
      <c r="AY444" s="146" t="s">
        <v>139</v>
      </c>
    </row>
    <row r="445" spans="2:65" s="12" customFormat="1" ht="12">
      <c r="B445" s="144"/>
      <c r="D445" s="145" t="s">
        <v>151</v>
      </c>
      <c r="E445" s="146" t="s">
        <v>19</v>
      </c>
      <c r="F445" s="147" t="s">
        <v>914</v>
      </c>
      <c r="H445" s="148">
        <v>3.02</v>
      </c>
      <c r="I445" s="149"/>
      <c r="L445" s="144"/>
      <c r="M445" s="150"/>
      <c r="T445" s="151"/>
      <c r="AT445" s="146" t="s">
        <v>151</v>
      </c>
      <c r="AU445" s="146" t="s">
        <v>82</v>
      </c>
      <c r="AV445" s="12" t="s">
        <v>82</v>
      </c>
      <c r="AW445" s="12" t="s">
        <v>33</v>
      </c>
      <c r="AX445" s="12" t="s">
        <v>72</v>
      </c>
      <c r="AY445" s="146" t="s">
        <v>139</v>
      </c>
    </row>
    <row r="446" spans="2:65" s="12" customFormat="1" ht="12">
      <c r="B446" s="144"/>
      <c r="D446" s="145" t="s">
        <v>151</v>
      </c>
      <c r="E446" s="146" t="s">
        <v>19</v>
      </c>
      <c r="F446" s="147" t="s">
        <v>915</v>
      </c>
      <c r="H446" s="148">
        <v>1.94</v>
      </c>
      <c r="I446" s="149"/>
      <c r="L446" s="144"/>
      <c r="M446" s="150"/>
      <c r="T446" s="151"/>
      <c r="AT446" s="146" t="s">
        <v>151</v>
      </c>
      <c r="AU446" s="146" t="s">
        <v>82</v>
      </c>
      <c r="AV446" s="12" t="s">
        <v>82</v>
      </c>
      <c r="AW446" s="12" t="s">
        <v>33</v>
      </c>
      <c r="AX446" s="12" t="s">
        <v>72</v>
      </c>
      <c r="AY446" s="146" t="s">
        <v>139</v>
      </c>
    </row>
    <row r="447" spans="2:65" s="12" customFormat="1" ht="12">
      <c r="B447" s="144"/>
      <c r="D447" s="145" t="s">
        <v>151</v>
      </c>
      <c r="E447" s="146" t="s">
        <v>19</v>
      </c>
      <c r="F447" s="147" t="s">
        <v>916</v>
      </c>
      <c r="H447" s="148">
        <v>8.1199999999999992</v>
      </c>
      <c r="I447" s="149"/>
      <c r="L447" s="144"/>
      <c r="M447" s="150"/>
      <c r="T447" s="151"/>
      <c r="AT447" s="146" t="s">
        <v>151</v>
      </c>
      <c r="AU447" s="146" t="s">
        <v>82</v>
      </c>
      <c r="AV447" s="12" t="s">
        <v>82</v>
      </c>
      <c r="AW447" s="12" t="s">
        <v>33</v>
      </c>
      <c r="AX447" s="12" t="s">
        <v>72</v>
      </c>
      <c r="AY447" s="146" t="s">
        <v>139</v>
      </c>
    </row>
    <row r="448" spans="2:65" s="12" customFormat="1" ht="12">
      <c r="B448" s="144"/>
      <c r="D448" s="145" t="s">
        <v>151</v>
      </c>
      <c r="E448" s="146" t="s">
        <v>19</v>
      </c>
      <c r="F448" s="147" t="s">
        <v>917</v>
      </c>
      <c r="H448" s="148">
        <v>2.92</v>
      </c>
      <c r="I448" s="149"/>
      <c r="L448" s="144"/>
      <c r="M448" s="150"/>
      <c r="T448" s="151"/>
      <c r="AT448" s="146" t="s">
        <v>151</v>
      </c>
      <c r="AU448" s="146" t="s">
        <v>82</v>
      </c>
      <c r="AV448" s="12" t="s">
        <v>82</v>
      </c>
      <c r="AW448" s="12" t="s">
        <v>33</v>
      </c>
      <c r="AX448" s="12" t="s">
        <v>72</v>
      </c>
      <c r="AY448" s="146" t="s">
        <v>139</v>
      </c>
    </row>
    <row r="449" spans="2:65" s="12" customFormat="1" ht="12">
      <c r="B449" s="144"/>
      <c r="D449" s="145" t="s">
        <v>151</v>
      </c>
      <c r="E449" s="146" t="s">
        <v>19</v>
      </c>
      <c r="F449" s="147" t="s">
        <v>918</v>
      </c>
      <c r="H449" s="148">
        <v>4.42</v>
      </c>
      <c r="I449" s="149"/>
      <c r="L449" s="144"/>
      <c r="M449" s="150"/>
      <c r="T449" s="151"/>
      <c r="AT449" s="146" t="s">
        <v>151</v>
      </c>
      <c r="AU449" s="146" t="s">
        <v>82</v>
      </c>
      <c r="AV449" s="12" t="s">
        <v>82</v>
      </c>
      <c r="AW449" s="12" t="s">
        <v>33</v>
      </c>
      <c r="AX449" s="12" t="s">
        <v>72</v>
      </c>
      <c r="AY449" s="146" t="s">
        <v>139</v>
      </c>
    </row>
    <row r="450" spans="2:65" s="12" customFormat="1" ht="12">
      <c r="B450" s="144"/>
      <c r="D450" s="145" t="s">
        <v>151</v>
      </c>
      <c r="E450" s="146" t="s">
        <v>19</v>
      </c>
      <c r="F450" s="147" t="s">
        <v>919</v>
      </c>
      <c r="H450" s="148">
        <v>4.0599999999999996</v>
      </c>
      <c r="I450" s="149"/>
      <c r="L450" s="144"/>
      <c r="M450" s="150"/>
      <c r="T450" s="151"/>
      <c r="AT450" s="146" t="s">
        <v>151</v>
      </c>
      <c r="AU450" s="146" t="s">
        <v>82</v>
      </c>
      <c r="AV450" s="12" t="s">
        <v>82</v>
      </c>
      <c r="AW450" s="12" t="s">
        <v>33</v>
      </c>
      <c r="AX450" s="12" t="s">
        <v>72</v>
      </c>
      <c r="AY450" s="146" t="s">
        <v>139</v>
      </c>
    </row>
    <row r="451" spans="2:65" s="12" customFormat="1" ht="12">
      <c r="B451" s="144"/>
      <c r="D451" s="145" t="s">
        <v>151</v>
      </c>
      <c r="E451" s="146" t="s">
        <v>19</v>
      </c>
      <c r="F451" s="147" t="s">
        <v>920</v>
      </c>
      <c r="H451" s="148">
        <v>1.95</v>
      </c>
      <c r="I451" s="149"/>
      <c r="L451" s="144"/>
      <c r="M451" s="150"/>
      <c r="T451" s="151"/>
      <c r="AT451" s="146" t="s">
        <v>151</v>
      </c>
      <c r="AU451" s="146" t="s">
        <v>82</v>
      </c>
      <c r="AV451" s="12" t="s">
        <v>82</v>
      </c>
      <c r="AW451" s="12" t="s">
        <v>33</v>
      </c>
      <c r="AX451" s="12" t="s">
        <v>72</v>
      </c>
      <c r="AY451" s="146" t="s">
        <v>139</v>
      </c>
    </row>
    <row r="452" spans="2:65" s="15" customFormat="1" ht="12">
      <c r="B452" s="165"/>
      <c r="D452" s="145" t="s">
        <v>151</v>
      </c>
      <c r="E452" s="166" t="s">
        <v>19</v>
      </c>
      <c r="F452" s="167" t="s">
        <v>866</v>
      </c>
      <c r="H452" s="168">
        <v>31.07</v>
      </c>
      <c r="I452" s="169"/>
      <c r="L452" s="165"/>
      <c r="M452" s="170"/>
      <c r="T452" s="171"/>
      <c r="AT452" s="166" t="s">
        <v>151</v>
      </c>
      <c r="AU452" s="166" t="s">
        <v>82</v>
      </c>
      <c r="AV452" s="15" t="s">
        <v>176</v>
      </c>
      <c r="AW452" s="15" t="s">
        <v>33</v>
      </c>
      <c r="AX452" s="15" t="s">
        <v>72</v>
      </c>
      <c r="AY452" s="166" t="s">
        <v>139</v>
      </c>
    </row>
    <row r="453" spans="2:65" s="12" customFormat="1" ht="12">
      <c r="B453" s="144"/>
      <c r="D453" s="145" t="s">
        <v>151</v>
      </c>
      <c r="E453" s="146" t="s">
        <v>19</v>
      </c>
      <c r="F453" s="147" t="s">
        <v>921</v>
      </c>
      <c r="H453" s="148">
        <v>14.33</v>
      </c>
      <c r="I453" s="149"/>
      <c r="L453" s="144"/>
      <c r="M453" s="150"/>
      <c r="T453" s="151"/>
      <c r="AT453" s="146" t="s">
        <v>151</v>
      </c>
      <c r="AU453" s="146" t="s">
        <v>82</v>
      </c>
      <c r="AV453" s="12" t="s">
        <v>82</v>
      </c>
      <c r="AW453" s="12" t="s">
        <v>33</v>
      </c>
      <c r="AX453" s="12" t="s">
        <v>72</v>
      </c>
      <c r="AY453" s="146" t="s">
        <v>139</v>
      </c>
    </row>
    <row r="454" spans="2:65" s="15" customFormat="1" ht="12">
      <c r="B454" s="165"/>
      <c r="D454" s="145" t="s">
        <v>151</v>
      </c>
      <c r="E454" s="166" t="s">
        <v>19</v>
      </c>
      <c r="F454" s="167" t="s">
        <v>868</v>
      </c>
      <c r="H454" s="168">
        <v>14.33</v>
      </c>
      <c r="I454" s="169"/>
      <c r="L454" s="165"/>
      <c r="M454" s="170"/>
      <c r="T454" s="171"/>
      <c r="AT454" s="166" t="s">
        <v>151</v>
      </c>
      <c r="AU454" s="166" t="s">
        <v>82</v>
      </c>
      <c r="AV454" s="15" t="s">
        <v>176</v>
      </c>
      <c r="AW454" s="15" t="s">
        <v>33</v>
      </c>
      <c r="AX454" s="15" t="s">
        <v>72</v>
      </c>
      <c r="AY454" s="166" t="s">
        <v>139</v>
      </c>
    </row>
    <row r="455" spans="2:65" s="13" customFormat="1" ht="12">
      <c r="B455" s="152"/>
      <c r="D455" s="145" t="s">
        <v>151</v>
      </c>
      <c r="E455" s="153" t="s">
        <v>19</v>
      </c>
      <c r="F455" s="154" t="s">
        <v>163</v>
      </c>
      <c r="H455" s="155">
        <v>176.57499999999999</v>
      </c>
      <c r="I455" s="156"/>
      <c r="L455" s="152"/>
      <c r="M455" s="157"/>
      <c r="T455" s="158"/>
      <c r="AT455" s="153" t="s">
        <v>151</v>
      </c>
      <c r="AU455" s="153" t="s">
        <v>82</v>
      </c>
      <c r="AV455" s="13" t="s">
        <v>147</v>
      </c>
      <c r="AW455" s="13" t="s">
        <v>33</v>
      </c>
      <c r="AX455" s="13" t="s">
        <v>80</v>
      </c>
      <c r="AY455" s="153" t="s">
        <v>139</v>
      </c>
    </row>
    <row r="456" spans="2:65" s="1" customFormat="1" ht="33" customHeight="1">
      <c r="B456" s="32"/>
      <c r="C456" s="127" t="s">
        <v>922</v>
      </c>
      <c r="D456" s="127" t="s">
        <v>142</v>
      </c>
      <c r="E456" s="128" t="s">
        <v>923</v>
      </c>
      <c r="F456" s="129" t="s">
        <v>924</v>
      </c>
      <c r="G456" s="130" t="s">
        <v>211</v>
      </c>
      <c r="H456" s="131">
        <v>18.53</v>
      </c>
      <c r="I456" s="132"/>
      <c r="J456" s="133">
        <f>ROUND(I456*H456,2)</f>
        <v>0</v>
      </c>
      <c r="K456" s="129" t="s">
        <v>146</v>
      </c>
      <c r="L456" s="32"/>
      <c r="M456" s="134" t="s">
        <v>19</v>
      </c>
      <c r="N456" s="135" t="s">
        <v>43</v>
      </c>
      <c r="P456" s="136">
        <f>O456*H456</f>
        <v>0</v>
      </c>
      <c r="Q456" s="136">
        <v>0.23973</v>
      </c>
      <c r="R456" s="136">
        <f>Q456*H456</f>
        <v>4.4421968999999999</v>
      </c>
      <c r="S456" s="136">
        <v>0</v>
      </c>
      <c r="T456" s="137">
        <f>S456*H456</f>
        <v>0</v>
      </c>
      <c r="AR456" s="138" t="s">
        <v>147</v>
      </c>
      <c r="AT456" s="138" t="s">
        <v>142</v>
      </c>
      <c r="AU456" s="138" t="s">
        <v>82</v>
      </c>
      <c r="AY456" s="17" t="s">
        <v>139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7" t="s">
        <v>80</v>
      </c>
      <c r="BK456" s="139">
        <f>ROUND(I456*H456,2)</f>
        <v>0</v>
      </c>
      <c r="BL456" s="17" t="s">
        <v>147</v>
      </c>
      <c r="BM456" s="138" t="s">
        <v>925</v>
      </c>
    </row>
    <row r="457" spans="2:65" s="1" customFormat="1" ht="11">
      <c r="B457" s="32"/>
      <c r="D457" s="140" t="s">
        <v>149</v>
      </c>
      <c r="F457" s="141" t="s">
        <v>926</v>
      </c>
      <c r="I457" s="142"/>
      <c r="L457" s="32"/>
      <c r="M457" s="143"/>
      <c r="T457" s="53"/>
      <c r="AT457" s="17" t="s">
        <v>149</v>
      </c>
      <c r="AU457" s="17" t="s">
        <v>82</v>
      </c>
    </row>
    <row r="458" spans="2:65" s="12" customFormat="1" ht="24">
      <c r="B458" s="144"/>
      <c r="D458" s="145" t="s">
        <v>151</v>
      </c>
      <c r="E458" s="146" t="s">
        <v>19</v>
      </c>
      <c r="F458" s="147" t="s">
        <v>553</v>
      </c>
      <c r="H458" s="148">
        <v>12.089</v>
      </c>
      <c r="I458" s="149"/>
      <c r="L458" s="144"/>
      <c r="M458" s="150"/>
      <c r="T458" s="151"/>
      <c r="AT458" s="146" t="s">
        <v>151</v>
      </c>
      <c r="AU458" s="146" t="s">
        <v>82</v>
      </c>
      <c r="AV458" s="12" t="s">
        <v>82</v>
      </c>
      <c r="AW458" s="12" t="s">
        <v>33</v>
      </c>
      <c r="AX458" s="12" t="s">
        <v>72</v>
      </c>
      <c r="AY458" s="146" t="s">
        <v>139</v>
      </c>
    </row>
    <row r="459" spans="2:65" s="12" customFormat="1" ht="12">
      <c r="B459" s="144"/>
      <c r="D459" s="145" t="s">
        <v>151</v>
      </c>
      <c r="E459" s="146" t="s">
        <v>19</v>
      </c>
      <c r="F459" s="147" t="s">
        <v>554</v>
      </c>
      <c r="H459" s="148">
        <v>6.4409999999999998</v>
      </c>
      <c r="I459" s="149"/>
      <c r="L459" s="144"/>
      <c r="M459" s="150"/>
      <c r="T459" s="151"/>
      <c r="AT459" s="146" t="s">
        <v>151</v>
      </c>
      <c r="AU459" s="146" t="s">
        <v>82</v>
      </c>
      <c r="AV459" s="12" t="s">
        <v>82</v>
      </c>
      <c r="AW459" s="12" t="s">
        <v>33</v>
      </c>
      <c r="AX459" s="12" t="s">
        <v>72</v>
      </c>
      <c r="AY459" s="146" t="s">
        <v>139</v>
      </c>
    </row>
    <row r="460" spans="2:65" s="13" customFormat="1" ht="12">
      <c r="B460" s="152"/>
      <c r="D460" s="145" t="s">
        <v>151</v>
      </c>
      <c r="E460" s="153" t="s">
        <v>19</v>
      </c>
      <c r="F460" s="154" t="s">
        <v>927</v>
      </c>
      <c r="H460" s="155">
        <v>18.53</v>
      </c>
      <c r="I460" s="156"/>
      <c r="L460" s="152"/>
      <c r="M460" s="157"/>
      <c r="T460" s="158"/>
      <c r="AT460" s="153" t="s">
        <v>151</v>
      </c>
      <c r="AU460" s="153" t="s">
        <v>82</v>
      </c>
      <c r="AV460" s="13" t="s">
        <v>147</v>
      </c>
      <c r="AW460" s="13" t="s">
        <v>33</v>
      </c>
      <c r="AX460" s="13" t="s">
        <v>80</v>
      </c>
      <c r="AY460" s="153" t="s">
        <v>139</v>
      </c>
    </row>
    <row r="461" spans="2:65" s="1" customFormat="1" ht="37.75" customHeight="1">
      <c r="B461" s="32"/>
      <c r="C461" s="127" t="s">
        <v>928</v>
      </c>
      <c r="D461" s="127" t="s">
        <v>142</v>
      </c>
      <c r="E461" s="128" t="s">
        <v>929</v>
      </c>
      <c r="F461" s="129" t="s">
        <v>930</v>
      </c>
      <c r="G461" s="130" t="s">
        <v>383</v>
      </c>
      <c r="H461" s="131">
        <v>13</v>
      </c>
      <c r="I461" s="132"/>
      <c r="J461" s="133">
        <f>ROUND(I461*H461,2)</f>
        <v>0</v>
      </c>
      <c r="K461" s="129" t="s">
        <v>146</v>
      </c>
      <c r="L461" s="32"/>
      <c r="M461" s="134" t="s">
        <v>19</v>
      </c>
      <c r="N461" s="135" t="s">
        <v>43</v>
      </c>
      <c r="P461" s="136">
        <f>O461*H461</f>
        <v>0</v>
      </c>
      <c r="Q461" s="136">
        <v>4.8000000000000001E-4</v>
      </c>
      <c r="R461" s="136">
        <f>Q461*H461</f>
        <v>6.2399999999999999E-3</v>
      </c>
      <c r="S461" s="136">
        <v>0</v>
      </c>
      <c r="T461" s="137">
        <f>S461*H461</f>
        <v>0</v>
      </c>
      <c r="AR461" s="138" t="s">
        <v>147</v>
      </c>
      <c r="AT461" s="138" t="s">
        <v>142</v>
      </c>
      <c r="AU461" s="138" t="s">
        <v>82</v>
      </c>
      <c r="AY461" s="17" t="s">
        <v>139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17" t="s">
        <v>80</v>
      </c>
      <c r="BK461" s="139">
        <f>ROUND(I461*H461,2)</f>
        <v>0</v>
      </c>
      <c r="BL461" s="17" t="s">
        <v>147</v>
      </c>
      <c r="BM461" s="138" t="s">
        <v>931</v>
      </c>
    </row>
    <row r="462" spans="2:65" s="1" customFormat="1" ht="11">
      <c r="B462" s="32"/>
      <c r="D462" s="140" t="s">
        <v>149</v>
      </c>
      <c r="F462" s="141" t="s">
        <v>932</v>
      </c>
      <c r="I462" s="142"/>
      <c r="L462" s="32"/>
      <c r="M462" s="143"/>
      <c r="T462" s="53"/>
      <c r="AT462" s="17" t="s">
        <v>149</v>
      </c>
      <c r="AU462" s="17" t="s">
        <v>82</v>
      </c>
    </row>
    <row r="463" spans="2:65" s="12" customFormat="1" ht="12">
      <c r="B463" s="144"/>
      <c r="D463" s="145" t="s">
        <v>151</v>
      </c>
      <c r="E463" s="146" t="s">
        <v>19</v>
      </c>
      <c r="F463" s="147" t="s">
        <v>933</v>
      </c>
      <c r="H463" s="148">
        <v>1</v>
      </c>
      <c r="I463" s="149"/>
      <c r="L463" s="144"/>
      <c r="M463" s="150"/>
      <c r="T463" s="151"/>
      <c r="AT463" s="146" t="s">
        <v>151</v>
      </c>
      <c r="AU463" s="146" t="s">
        <v>82</v>
      </c>
      <c r="AV463" s="12" t="s">
        <v>82</v>
      </c>
      <c r="AW463" s="12" t="s">
        <v>33</v>
      </c>
      <c r="AX463" s="12" t="s">
        <v>72</v>
      </c>
      <c r="AY463" s="146" t="s">
        <v>139</v>
      </c>
    </row>
    <row r="464" spans="2:65" s="12" customFormat="1" ht="12">
      <c r="B464" s="144"/>
      <c r="D464" s="145" t="s">
        <v>151</v>
      </c>
      <c r="E464" s="146" t="s">
        <v>19</v>
      </c>
      <c r="F464" s="147" t="s">
        <v>934</v>
      </c>
      <c r="H464" s="148">
        <v>1</v>
      </c>
      <c r="I464" s="149"/>
      <c r="L464" s="144"/>
      <c r="M464" s="150"/>
      <c r="T464" s="151"/>
      <c r="AT464" s="146" t="s">
        <v>151</v>
      </c>
      <c r="AU464" s="146" t="s">
        <v>82</v>
      </c>
      <c r="AV464" s="12" t="s">
        <v>82</v>
      </c>
      <c r="AW464" s="12" t="s">
        <v>33</v>
      </c>
      <c r="AX464" s="12" t="s">
        <v>72</v>
      </c>
      <c r="AY464" s="146" t="s">
        <v>139</v>
      </c>
    </row>
    <row r="465" spans="2:65" s="12" customFormat="1" ht="12">
      <c r="B465" s="144"/>
      <c r="D465" s="145" t="s">
        <v>151</v>
      </c>
      <c r="E465" s="146" t="s">
        <v>19</v>
      </c>
      <c r="F465" s="147" t="s">
        <v>935</v>
      </c>
      <c r="H465" s="148">
        <v>1</v>
      </c>
      <c r="I465" s="149"/>
      <c r="L465" s="144"/>
      <c r="M465" s="150"/>
      <c r="T465" s="151"/>
      <c r="AT465" s="146" t="s">
        <v>151</v>
      </c>
      <c r="AU465" s="146" t="s">
        <v>82</v>
      </c>
      <c r="AV465" s="12" t="s">
        <v>82</v>
      </c>
      <c r="AW465" s="12" t="s">
        <v>33</v>
      </c>
      <c r="AX465" s="12" t="s">
        <v>72</v>
      </c>
      <c r="AY465" s="146" t="s">
        <v>139</v>
      </c>
    </row>
    <row r="466" spans="2:65" s="12" customFormat="1" ht="12">
      <c r="B466" s="144"/>
      <c r="D466" s="145" t="s">
        <v>151</v>
      </c>
      <c r="E466" s="146" t="s">
        <v>19</v>
      </c>
      <c r="F466" s="147" t="s">
        <v>936</v>
      </c>
      <c r="H466" s="148">
        <v>1</v>
      </c>
      <c r="I466" s="149"/>
      <c r="L466" s="144"/>
      <c r="M466" s="150"/>
      <c r="T466" s="151"/>
      <c r="AT466" s="146" t="s">
        <v>151</v>
      </c>
      <c r="AU466" s="146" t="s">
        <v>82</v>
      </c>
      <c r="AV466" s="12" t="s">
        <v>82</v>
      </c>
      <c r="AW466" s="12" t="s">
        <v>33</v>
      </c>
      <c r="AX466" s="12" t="s">
        <v>72</v>
      </c>
      <c r="AY466" s="146" t="s">
        <v>139</v>
      </c>
    </row>
    <row r="467" spans="2:65" s="12" customFormat="1" ht="12">
      <c r="B467" s="144"/>
      <c r="D467" s="145" t="s">
        <v>151</v>
      </c>
      <c r="E467" s="146" t="s">
        <v>19</v>
      </c>
      <c r="F467" s="147" t="s">
        <v>937</v>
      </c>
      <c r="H467" s="148">
        <v>1</v>
      </c>
      <c r="I467" s="149"/>
      <c r="L467" s="144"/>
      <c r="M467" s="150"/>
      <c r="T467" s="151"/>
      <c r="AT467" s="146" t="s">
        <v>151</v>
      </c>
      <c r="AU467" s="146" t="s">
        <v>82</v>
      </c>
      <c r="AV467" s="12" t="s">
        <v>82</v>
      </c>
      <c r="AW467" s="12" t="s">
        <v>33</v>
      </c>
      <c r="AX467" s="12" t="s">
        <v>72</v>
      </c>
      <c r="AY467" s="146" t="s">
        <v>139</v>
      </c>
    </row>
    <row r="468" spans="2:65" s="12" customFormat="1" ht="12">
      <c r="B468" s="144"/>
      <c r="D468" s="145" t="s">
        <v>151</v>
      </c>
      <c r="E468" s="146" t="s">
        <v>19</v>
      </c>
      <c r="F468" s="147" t="s">
        <v>938</v>
      </c>
      <c r="H468" s="148">
        <v>1</v>
      </c>
      <c r="I468" s="149"/>
      <c r="L468" s="144"/>
      <c r="M468" s="150"/>
      <c r="T468" s="151"/>
      <c r="AT468" s="146" t="s">
        <v>151</v>
      </c>
      <c r="AU468" s="146" t="s">
        <v>82</v>
      </c>
      <c r="AV468" s="12" t="s">
        <v>82</v>
      </c>
      <c r="AW468" s="12" t="s">
        <v>33</v>
      </c>
      <c r="AX468" s="12" t="s">
        <v>72</v>
      </c>
      <c r="AY468" s="146" t="s">
        <v>139</v>
      </c>
    </row>
    <row r="469" spans="2:65" s="12" customFormat="1" ht="12">
      <c r="B469" s="144"/>
      <c r="D469" s="145" t="s">
        <v>151</v>
      </c>
      <c r="E469" s="146" t="s">
        <v>19</v>
      </c>
      <c r="F469" s="147" t="s">
        <v>939</v>
      </c>
      <c r="H469" s="148">
        <v>1</v>
      </c>
      <c r="I469" s="149"/>
      <c r="L469" s="144"/>
      <c r="M469" s="150"/>
      <c r="T469" s="151"/>
      <c r="AT469" s="146" t="s">
        <v>151</v>
      </c>
      <c r="AU469" s="146" t="s">
        <v>82</v>
      </c>
      <c r="AV469" s="12" t="s">
        <v>82</v>
      </c>
      <c r="AW469" s="12" t="s">
        <v>33</v>
      </c>
      <c r="AX469" s="12" t="s">
        <v>72</v>
      </c>
      <c r="AY469" s="146" t="s">
        <v>139</v>
      </c>
    </row>
    <row r="470" spans="2:65" s="12" customFormat="1" ht="12">
      <c r="B470" s="144"/>
      <c r="D470" s="145" t="s">
        <v>151</v>
      </c>
      <c r="E470" s="146" t="s">
        <v>19</v>
      </c>
      <c r="F470" s="147" t="s">
        <v>940</v>
      </c>
      <c r="H470" s="148">
        <v>1</v>
      </c>
      <c r="I470" s="149"/>
      <c r="L470" s="144"/>
      <c r="M470" s="150"/>
      <c r="T470" s="151"/>
      <c r="AT470" s="146" t="s">
        <v>151</v>
      </c>
      <c r="AU470" s="146" t="s">
        <v>82</v>
      </c>
      <c r="AV470" s="12" t="s">
        <v>82</v>
      </c>
      <c r="AW470" s="12" t="s">
        <v>33</v>
      </c>
      <c r="AX470" s="12" t="s">
        <v>72</v>
      </c>
      <c r="AY470" s="146" t="s">
        <v>139</v>
      </c>
    </row>
    <row r="471" spans="2:65" s="12" customFormat="1" ht="12">
      <c r="B471" s="144"/>
      <c r="D471" s="145" t="s">
        <v>151</v>
      </c>
      <c r="E471" s="146" t="s">
        <v>19</v>
      </c>
      <c r="F471" s="147" t="s">
        <v>941</v>
      </c>
      <c r="H471" s="148">
        <v>1</v>
      </c>
      <c r="I471" s="149"/>
      <c r="L471" s="144"/>
      <c r="M471" s="150"/>
      <c r="T471" s="151"/>
      <c r="AT471" s="146" t="s">
        <v>151</v>
      </c>
      <c r="AU471" s="146" t="s">
        <v>82</v>
      </c>
      <c r="AV471" s="12" t="s">
        <v>82</v>
      </c>
      <c r="AW471" s="12" t="s">
        <v>33</v>
      </c>
      <c r="AX471" s="12" t="s">
        <v>72</v>
      </c>
      <c r="AY471" s="146" t="s">
        <v>139</v>
      </c>
    </row>
    <row r="472" spans="2:65" s="12" customFormat="1" ht="12">
      <c r="B472" s="144"/>
      <c r="D472" s="145" t="s">
        <v>151</v>
      </c>
      <c r="E472" s="146" t="s">
        <v>19</v>
      </c>
      <c r="F472" s="147" t="s">
        <v>942</v>
      </c>
      <c r="H472" s="148">
        <v>1</v>
      </c>
      <c r="I472" s="149"/>
      <c r="L472" s="144"/>
      <c r="M472" s="150"/>
      <c r="T472" s="151"/>
      <c r="AT472" s="146" t="s">
        <v>151</v>
      </c>
      <c r="AU472" s="146" t="s">
        <v>82</v>
      </c>
      <c r="AV472" s="12" t="s">
        <v>82</v>
      </c>
      <c r="AW472" s="12" t="s">
        <v>33</v>
      </c>
      <c r="AX472" s="12" t="s">
        <v>72</v>
      </c>
      <c r="AY472" s="146" t="s">
        <v>139</v>
      </c>
    </row>
    <row r="473" spans="2:65" s="12" customFormat="1" ht="12">
      <c r="B473" s="144"/>
      <c r="D473" s="145" t="s">
        <v>151</v>
      </c>
      <c r="E473" s="146" t="s">
        <v>19</v>
      </c>
      <c r="F473" s="147" t="s">
        <v>943</v>
      </c>
      <c r="H473" s="148">
        <v>1</v>
      </c>
      <c r="I473" s="149"/>
      <c r="L473" s="144"/>
      <c r="M473" s="150"/>
      <c r="T473" s="151"/>
      <c r="AT473" s="146" t="s">
        <v>151</v>
      </c>
      <c r="AU473" s="146" t="s">
        <v>82</v>
      </c>
      <c r="AV473" s="12" t="s">
        <v>82</v>
      </c>
      <c r="AW473" s="12" t="s">
        <v>33</v>
      </c>
      <c r="AX473" s="12" t="s">
        <v>72</v>
      </c>
      <c r="AY473" s="146" t="s">
        <v>139</v>
      </c>
    </row>
    <row r="474" spans="2:65" s="12" customFormat="1" ht="12">
      <c r="B474" s="144"/>
      <c r="D474" s="145" t="s">
        <v>151</v>
      </c>
      <c r="E474" s="146" t="s">
        <v>19</v>
      </c>
      <c r="F474" s="147" t="s">
        <v>944</v>
      </c>
      <c r="H474" s="148">
        <v>1</v>
      </c>
      <c r="I474" s="149"/>
      <c r="L474" s="144"/>
      <c r="M474" s="150"/>
      <c r="T474" s="151"/>
      <c r="AT474" s="146" t="s">
        <v>151</v>
      </c>
      <c r="AU474" s="146" t="s">
        <v>82</v>
      </c>
      <c r="AV474" s="12" t="s">
        <v>82</v>
      </c>
      <c r="AW474" s="12" t="s">
        <v>33</v>
      </c>
      <c r="AX474" s="12" t="s">
        <v>72</v>
      </c>
      <c r="AY474" s="146" t="s">
        <v>139</v>
      </c>
    </row>
    <row r="475" spans="2:65" s="12" customFormat="1" ht="12">
      <c r="B475" s="144"/>
      <c r="D475" s="145" t="s">
        <v>151</v>
      </c>
      <c r="E475" s="146" t="s">
        <v>19</v>
      </c>
      <c r="F475" s="147" t="s">
        <v>945</v>
      </c>
      <c r="H475" s="148">
        <v>1</v>
      </c>
      <c r="I475" s="149"/>
      <c r="L475" s="144"/>
      <c r="M475" s="150"/>
      <c r="T475" s="151"/>
      <c r="AT475" s="146" t="s">
        <v>151</v>
      </c>
      <c r="AU475" s="146" t="s">
        <v>82</v>
      </c>
      <c r="AV475" s="12" t="s">
        <v>82</v>
      </c>
      <c r="AW475" s="12" t="s">
        <v>33</v>
      </c>
      <c r="AX475" s="12" t="s">
        <v>72</v>
      </c>
      <c r="AY475" s="146" t="s">
        <v>139</v>
      </c>
    </row>
    <row r="476" spans="2:65" s="13" customFormat="1" ht="12">
      <c r="B476" s="152"/>
      <c r="D476" s="145" t="s">
        <v>151</v>
      </c>
      <c r="E476" s="153" t="s">
        <v>19</v>
      </c>
      <c r="F476" s="154" t="s">
        <v>163</v>
      </c>
      <c r="H476" s="155">
        <v>13</v>
      </c>
      <c r="I476" s="156"/>
      <c r="L476" s="152"/>
      <c r="M476" s="157"/>
      <c r="T476" s="158"/>
      <c r="AT476" s="153" t="s">
        <v>151</v>
      </c>
      <c r="AU476" s="153" t="s">
        <v>82</v>
      </c>
      <c r="AV476" s="13" t="s">
        <v>147</v>
      </c>
      <c r="AW476" s="13" t="s">
        <v>33</v>
      </c>
      <c r="AX476" s="13" t="s">
        <v>80</v>
      </c>
      <c r="AY476" s="153" t="s">
        <v>139</v>
      </c>
    </row>
    <row r="477" spans="2:65" s="1" customFormat="1" ht="24.25" customHeight="1">
      <c r="B477" s="32"/>
      <c r="C477" s="172" t="s">
        <v>946</v>
      </c>
      <c r="D477" s="172" t="s">
        <v>519</v>
      </c>
      <c r="E477" s="173" t="s">
        <v>947</v>
      </c>
      <c r="F477" s="174" t="s">
        <v>948</v>
      </c>
      <c r="G477" s="175" t="s">
        <v>383</v>
      </c>
      <c r="H477" s="176">
        <v>2</v>
      </c>
      <c r="I477" s="177"/>
      <c r="J477" s="178">
        <f>ROUND(I477*H477,2)</f>
        <v>0</v>
      </c>
      <c r="K477" s="174" t="s">
        <v>146</v>
      </c>
      <c r="L477" s="179"/>
      <c r="M477" s="180" t="s">
        <v>19</v>
      </c>
      <c r="N477" s="181" t="s">
        <v>43</v>
      </c>
      <c r="P477" s="136">
        <f>O477*H477</f>
        <v>0</v>
      </c>
      <c r="Q477" s="136">
        <v>1.225E-2</v>
      </c>
      <c r="R477" s="136">
        <f>Q477*H477</f>
        <v>2.4500000000000001E-2</v>
      </c>
      <c r="S477" s="136">
        <v>0</v>
      </c>
      <c r="T477" s="137">
        <f>S477*H477</f>
        <v>0</v>
      </c>
      <c r="AR477" s="138" t="s">
        <v>219</v>
      </c>
      <c r="AT477" s="138" t="s">
        <v>519</v>
      </c>
      <c r="AU477" s="138" t="s">
        <v>82</v>
      </c>
      <c r="AY477" s="17" t="s">
        <v>139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80</v>
      </c>
      <c r="BK477" s="139">
        <f>ROUND(I477*H477,2)</f>
        <v>0</v>
      </c>
      <c r="BL477" s="17" t="s">
        <v>147</v>
      </c>
      <c r="BM477" s="138" t="s">
        <v>949</v>
      </c>
    </row>
    <row r="478" spans="2:65" s="12" customFormat="1" ht="12">
      <c r="B478" s="144"/>
      <c r="D478" s="145" t="s">
        <v>151</v>
      </c>
      <c r="E478" s="146" t="s">
        <v>19</v>
      </c>
      <c r="F478" s="147" t="s">
        <v>938</v>
      </c>
      <c r="H478" s="148">
        <v>1</v>
      </c>
      <c r="I478" s="149"/>
      <c r="L478" s="144"/>
      <c r="M478" s="150"/>
      <c r="T478" s="151"/>
      <c r="AT478" s="146" t="s">
        <v>151</v>
      </c>
      <c r="AU478" s="146" t="s">
        <v>82</v>
      </c>
      <c r="AV478" s="12" t="s">
        <v>82</v>
      </c>
      <c r="AW478" s="12" t="s">
        <v>33</v>
      </c>
      <c r="AX478" s="12" t="s">
        <v>72</v>
      </c>
      <c r="AY478" s="146" t="s">
        <v>139</v>
      </c>
    </row>
    <row r="479" spans="2:65" s="12" customFormat="1" ht="12">
      <c r="B479" s="144"/>
      <c r="D479" s="145" t="s">
        <v>151</v>
      </c>
      <c r="E479" s="146" t="s">
        <v>19</v>
      </c>
      <c r="F479" s="147" t="s">
        <v>939</v>
      </c>
      <c r="H479" s="148">
        <v>1</v>
      </c>
      <c r="I479" s="149"/>
      <c r="L479" s="144"/>
      <c r="M479" s="150"/>
      <c r="T479" s="151"/>
      <c r="AT479" s="146" t="s">
        <v>151</v>
      </c>
      <c r="AU479" s="146" t="s">
        <v>82</v>
      </c>
      <c r="AV479" s="12" t="s">
        <v>82</v>
      </c>
      <c r="AW479" s="12" t="s">
        <v>33</v>
      </c>
      <c r="AX479" s="12" t="s">
        <v>72</v>
      </c>
      <c r="AY479" s="146" t="s">
        <v>139</v>
      </c>
    </row>
    <row r="480" spans="2:65" s="13" customFormat="1" ht="12">
      <c r="B480" s="152"/>
      <c r="D480" s="145" t="s">
        <v>151</v>
      </c>
      <c r="E480" s="153" t="s">
        <v>19</v>
      </c>
      <c r="F480" s="154" t="s">
        <v>163</v>
      </c>
      <c r="H480" s="155">
        <v>2</v>
      </c>
      <c r="I480" s="156"/>
      <c r="L480" s="152"/>
      <c r="M480" s="157"/>
      <c r="T480" s="158"/>
      <c r="AT480" s="153" t="s">
        <v>151</v>
      </c>
      <c r="AU480" s="153" t="s">
        <v>82</v>
      </c>
      <c r="AV480" s="13" t="s">
        <v>147</v>
      </c>
      <c r="AW480" s="13" t="s">
        <v>33</v>
      </c>
      <c r="AX480" s="13" t="s">
        <v>80</v>
      </c>
      <c r="AY480" s="153" t="s">
        <v>139</v>
      </c>
    </row>
    <row r="481" spans="2:65" s="1" customFormat="1" ht="24.25" customHeight="1">
      <c r="B481" s="32"/>
      <c r="C481" s="172" t="s">
        <v>950</v>
      </c>
      <c r="D481" s="172" t="s">
        <v>519</v>
      </c>
      <c r="E481" s="173" t="s">
        <v>951</v>
      </c>
      <c r="F481" s="174" t="s">
        <v>952</v>
      </c>
      <c r="G481" s="175" t="s">
        <v>383</v>
      </c>
      <c r="H481" s="176">
        <v>7</v>
      </c>
      <c r="I481" s="177"/>
      <c r="J481" s="178">
        <f>ROUND(I481*H481,2)</f>
        <v>0</v>
      </c>
      <c r="K481" s="174" t="s">
        <v>146</v>
      </c>
      <c r="L481" s="179"/>
      <c r="M481" s="180" t="s">
        <v>19</v>
      </c>
      <c r="N481" s="181" t="s">
        <v>43</v>
      </c>
      <c r="P481" s="136">
        <f>O481*H481</f>
        <v>0</v>
      </c>
      <c r="Q481" s="136">
        <v>1.2489999999999999E-2</v>
      </c>
      <c r="R481" s="136">
        <f>Q481*H481</f>
        <v>8.7429999999999994E-2</v>
      </c>
      <c r="S481" s="136">
        <v>0</v>
      </c>
      <c r="T481" s="137">
        <f>S481*H481</f>
        <v>0</v>
      </c>
      <c r="AR481" s="138" t="s">
        <v>219</v>
      </c>
      <c r="AT481" s="138" t="s">
        <v>519</v>
      </c>
      <c r="AU481" s="138" t="s">
        <v>82</v>
      </c>
      <c r="AY481" s="17" t="s">
        <v>139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7" t="s">
        <v>80</v>
      </c>
      <c r="BK481" s="139">
        <f>ROUND(I481*H481,2)</f>
        <v>0</v>
      </c>
      <c r="BL481" s="17" t="s">
        <v>147</v>
      </c>
      <c r="BM481" s="138" t="s">
        <v>953</v>
      </c>
    </row>
    <row r="482" spans="2:65" s="12" customFormat="1" ht="12">
      <c r="B482" s="144"/>
      <c r="D482" s="145" t="s">
        <v>151</v>
      </c>
      <c r="E482" s="146" t="s">
        <v>19</v>
      </c>
      <c r="F482" s="147" t="s">
        <v>937</v>
      </c>
      <c r="H482" s="148">
        <v>1</v>
      </c>
      <c r="I482" s="149"/>
      <c r="L482" s="144"/>
      <c r="M482" s="150"/>
      <c r="T482" s="151"/>
      <c r="AT482" s="146" t="s">
        <v>151</v>
      </c>
      <c r="AU482" s="146" t="s">
        <v>82</v>
      </c>
      <c r="AV482" s="12" t="s">
        <v>82</v>
      </c>
      <c r="AW482" s="12" t="s">
        <v>33</v>
      </c>
      <c r="AX482" s="12" t="s">
        <v>72</v>
      </c>
      <c r="AY482" s="146" t="s">
        <v>139</v>
      </c>
    </row>
    <row r="483" spans="2:65" s="12" customFormat="1" ht="12">
      <c r="B483" s="144"/>
      <c r="D483" s="145" t="s">
        <v>151</v>
      </c>
      <c r="E483" s="146" t="s">
        <v>19</v>
      </c>
      <c r="F483" s="147" t="s">
        <v>940</v>
      </c>
      <c r="H483" s="148">
        <v>1</v>
      </c>
      <c r="I483" s="149"/>
      <c r="L483" s="144"/>
      <c r="M483" s="150"/>
      <c r="T483" s="151"/>
      <c r="AT483" s="146" t="s">
        <v>151</v>
      </c>
      <c r="AU483" s="146" t="s">
        <v>82</v>
      </c>
      <c r="AV483" s="12" t="s">
        <v>82</v>
      </c>
      <c r="AW483" s="12" t="s">
        <v>33</v>
      </c>
      <c r="AX483" s="12" t="s">
        <v>72</v>
      </c>
      <c r="AY483" s="146" t="s">
        <v>139</v>
      </c>
    </row>
    <row r="484" spans="2:65" s="12" customFormat="1" ht="12">
      <c r="B484" s="144"/>
      <c r="D484" s="145" t="s">
        <v>151</v>
      </c>
      <c r="E484" s="146" t="s">
        <v>19</v>
      </c>
      <c r="F484" s="147" t="s">
        <v>941</v>
      </c>
      <c r="H484" s="148">
        <v>1</v>
      </c>
      <c r="I484" s="149"/>
      <c r="L484" s="144"/>
      <c r="M484" s="150"/>
      <c r="T484" s="151"/>
      <c r="AT484" s="146" t="s">
        <v>151</v>
      </c>
      <c r="AU484" s="146" t="s">
        <v>82</v>
      </c>
      <c r="AV484" s="12" t="s">
        <v>82</v>
      </c>
      <c r="AW484" s="12" t="s">
        <v>33</v>
      </c>
      <c r="AX484" s="12" t="s">
        <v>72</v>
      </c>
      <c r="AY484" s="146" t="s">
        <v>139</v>
      </c>
    </row>
    <row r="485" spans="2:65" s="12" customFormat="1" ht="12">
      <c r="B485" s="144"/>
      <c r="D485" s="145" t="s">
        <v>151</v>
      </c>
      <c r="E485" s="146" t="s">
        <v>19</v>
      </c>
      <c r="F485" s="147" t="s">
        <v>942</v>
      </c>
      <c r="H485" s="148">
        <v>1</v>
      </c>
      <c r="I485" s="149"/>
      <c r="L485" s="144"/>
      <c r="M485" s="150"/>
      <c r="T485" s="151"/>
      <c r="AT485" s="146" t="s">
        <v>151</v>
      </c>
      <c r="AU485" s="146" t="s">
        <v>82</v>
      </c>
      <c r="AV485" s="12" t="s">
        <v>82</v>
      </c>
      <c r="AW485" s="12" t="s">
        <v>33</v>
      </c>
      <c r="AX485" s="12" t="s">
        <v>72</v>
      </c>
      <c r="AY485" s="146" t="s">
        <v>139</v>
      </c>
    </row>
    <row r="486" spans="2:65" s="12" customFormat="1" ht="12">
      <c r="B486" s="144"/>
      <c r="D486" s="145" t="s">
        <v>151</v>
      </c>
      <c r="E486" s="146" t="s">
        <v>19</v>
      </c>
      <c r="F486" s="147" t="s">
        <v>943</v>
      </c>
      <c r="H486" s="148">
        <v>1</v>
      </c>
      <c r="I486" s="149"/>
      <c r="L486" s="144"/>
      <c r="M486" s="150"/>
      <c r="T486" s="151"/>
      <c r="AT486" s="146" t="s">
        <v>151</v>
      </c>
      <c r="AU486" s="146" t="s">
        <v>82</v>
      </c>
      <c r="AV486" s="12" t="s">
        <v>82</v>
      </c>
      <c r="AW486" s="12" t="s">
        <v>33</v>
      </c>
      <c r="AX486" s="12" t="s">
        <v>72</v>
      </c>
      <c r="AY486" s="146" t="s">
        <v>139</v>
      </c>
    </row>
    <row r="487" spans="2:65" s="12" customFormat="1" ht="12">
      <c r="B487" s="144"/>
      <c r="D487" s="145" t="s">
        <v>151</v>
      </c>
      <c r="E487" s="146" t="s">
        <v>19</v>
      </c>
      <c r="F487" s="147" t="s">
        <v>944</v>
      </c>
      <c r="H487" s="148">
        <v>1</v>
      </c>
      <c r="I487" s="149"/>
      <c r="L487" s="144"/>
      <c r="M487" s="150"/>
      <c r="T487" s="151"/>
      <c r="AT487" s="146" t="s">
        <v>151</v>
      </c>
      <c r="AU487" s="146" t="s">
        <v>82</v>
      </c>
      <c r="AV487" s="12" t="s">
        <v>82</v>
      </c>
      <c r="AW487" s="12" t="s">
        <v>33</v>
      </c>
      <c r="AX487" s="12" t="s">
        <v>72</v>
      </c>
      <c r="AY487" s="146" t="s">
        <v>139</v>
      </c>
    </row>
    <row r="488" spans="2:65" s="12" customFormat="1" ht="12">
      <c r="B488" s="144"/>
      <c r="D488" s="145" t="s">
        <v>151</v>
      </c>
      <c r="E488" s="146" t="s">
        <v>19</v>
      </c>
      <c r="F488" s="147" t="s">
        <v>945</v>
      </c>
      <c r="H488" s="148">
        <v>1</v>
      </c>
      <c r="I488" s="149"/>
      <c r="L488" s="144"/>
      <c r="M488" s="150"/>
      <c r="T488" s="151"/>
      <c r="AT488" s="146" t="s">
        <v>151</v>
      </c>
      <c r="AU488" s="146" t="s">
        <v>82</v>
      </c>
      <c r="AV488" s="12" t="s">
        <v>82</v>
      </c>
      <c r="AW488" s="12" t="s">
        <v>33</v>
      </c>
      <c r="AX488" s="12" t="s">
        <v>72</v>
      </c>
      <c r="AY488" s="146" t="s">
        <v>139</v>
      </c>
    </row>
    <row r="489" spans="2:65" s="13" customFormat="1" ht="12">
      <c r="B489" s="152"/>
      <c r="D489" s="145" t="s">
        <v>151</v>
      </c>
      <c r="E489" s="153" t="s">
        <v>19</v>
      </c>
      <c r="F489" s="154" t="s">
        <v>163</v>
      </c>
      <c r="H489" s="155">
        <v>7</v>
      </c>
      <c r="I489" s="156"/>
      <c r="L489" s="152"/>
      <c r="M489" s="157"/>
      <c r="T489" s="158"/>
      <c r="AT489" s="153" t="s">
        <v>151</v>
      </c>
      <c r="AU489" s="153" t="s">
        <v>82</v>
      </c>
      <c r="AV489" s="13" t="s">
        <v>147</v>
      </c>
      <c r="AW489" s="13" t="s">
        <v>33</v>
      </c>
      <c r="AX489" s="13" t="s">
        <v>80</v>
      </c>
      <c r="AY489" s="153" t="s">
        <v>139</v>
      </c>
    </row>
    <row r="490" spans="2:65" s="1" customFormat="1" ht="24.25" customHeight="1">
      <c r="B490" s="32"/>
      <c r="C490" s="172" t="s">
        <v>954</v>
      </c>
      <c r="D490" s="172" t="s">
        <v>519</v>
      </c>
      <c r="E490" s="173" t="s">
        <v>955</v>
      </c>
      <c r="F490" s="174" t="s">
        <v>956</v>
      </c>
      <c r="G490" s="175" t="s">
        <v>383</v>
      </c>
      <c r="H490" s="176">
        <v>2</v>
      </c>
      <c r="I490" s="177"/>
      <c r="J490" s="178">
        <f>ROUND(I490*H490,2)</f>
        <v>0</v>
      </c>
      <c r="K490" s="174" t="s">
        <v>146</v>
      </c>
      <c r="L490" s="179"/>
      <c r="M490" s="180" t="s">
        <v>19</v>
      </c>
      <c r="N490" s="181" t="s">
        <v>43</v>
      </c>
      <c r="P490" s="136">
        <f>O490*H490</f>
        <v>0</v>
      </c>
      <c r="Q490" s="136">
        <v>1.521E-2</v>
      </c>
      <c r="R490" s="136">
        <f>Q490*H490</f>
        <v>3.0419999999999999E-2</v>
      </c>
      <c r="S490" s="136">
        <v>0</v>
      </c>
      <c r="T490" s="137">
        <f>S490*H490</f>
        <v>0</v>
      </c>
      <c r="AR490" s="138" t="s">
        <v>219</v>
      </c>
      <c r="AT490" s="138" t="s">
        <v>519</v>
      </c>
      <c r="AU490" s="138" t="s">
        <v>82</v>
      </c>
      <c r="AY490" s="17" t="s">
        <v>139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80</v>
      </c>
      <c r="BK490" s="139">
        <f>ROUND(I490*H490,2)</f>
        <v>0</v>
      </c>
      <c r="BL490" s="17" t="s">
        <v>147</v>
      </c>
      <c r="BM490" s="138" t="s">
        <v>957</v>
      </c>
    </row>
    <row r="491" spans="2:65" s="12" customFormat="1" ht="12">
      <c r="B491" s="144"/>
      <c r="D491" s="145" t="s">
        <v>151</v>
      </c>
      <c r="E491" s="146" t="s">
        <v>19</v>
      </c>
      <c r="F491" s="147" t="s">
        <v>933</v>
      </c>
      <c r="H491" s="148">
        <v>1</v>
      </c>
      <c r="I491" s="149"/>
      <c r="L491" s="144"/>
      <c r="M491" s="150"/>
      <c r="T491" s="151"/>
      <c r="AT491" s="146" t="s">
        <v>151</v>
      </c>
      <c r="AU491" s="146" t="s">
        <v>82</v>
      </c>
      <c r="AV491" s="12" t="s">
        <v>82</v>
      </c>
      <c r="AW491" s="12" t="s">
        <v>33</v>
      </c>
      <c r="AX491" s="12" t="s">
        <v>72</v>
      </c>
      <c r="AY491" s="146" t="s">
        <v>139</v>
      </c>
    </row>
    <row r="492" spans="2:65" s="12" customFormat="1" ht="12">
      <c r="B492" s="144"/>
      <c r="D492" s="145" t="s">
        <v>151</v>
      </c>
      <c r="E492" s="146" t="s">
        <v>19</v>
      </c>
      <c r="F492" s="147" t="s">
        <v>934</v>
      </c>
      <c r="H492" s="148">
        <v>1</v>
      </c>
      <c r="I492" s="149"/>
      <c r="L492" s="144"/>
      <c r="M492" s="150"/>
      <c r="T492" s="151"/>
      <c r="AT492" s="146" t="s">
        <v>151</v>
      </c>
      <c r="AU492" s="146" t="s">
        <v>82</v>
      </c>
      <c r="AV492" s="12" t="s">
        <v>82</v>
      </c>
      <c r="AW492" s="12" t="s">
        <v>33</v>
      </c>
      <c r="AX492" s="12" t="s">
        <v>72</v>
      </c>
      <c r="AY492" s="146" t="s">
        <v>139</v>
      </c>
    </row>
    <row r="493" spans="2:65" s="13" customFormat="1" ht="12">
      <c r="B493" s="152"/>
      <c r="D493" s="145" t="s">
        <v>151</v>
      </c>
      <c r="E493" s="153" t="s">
        <v>19</v>
      </c>
      <c r="F493" s="154" t="s">
        <v>163</v>
      </c>
      <c r="H493" s="155">
        <v>2</v>
      </c>
      <c r="I493" s="156"/>
      <c r="L493" s="152"/>
      <c r="M493" s="157"/>
      <c r="T493" s="158"/>
      <c r="AT493" s="153" t="s">
        <v>151</v>
      </c>
      <c r="AU493" s="153" t="s">
        <v>82</v>
      </c>
      <c r="AV493" s="13" t="s">
        <v>147</v>
      </c>
      <c r="AW493" s="13" t="s">
        <v>33</v>
      </c>
      <c r="AX493" s="13" t="s">
        <v>80</v>
      </c>
      <c r="AY493" s="153" t="s">
        <v>139</v>
      </c>
    </row>
    <row r="494" spans="2:65" s="1" customFormat="1" ht="24.25" customHeight="1">
      <c r="B494" s="32"/>
      <c r="C494" s="172" t="s">
        <v>958</v>
      </c>
      <c r="D494" s="172" t="s">
        <v>519</v>
      </c>
      <c r="E494" s="173" t="s">
        <v>959</v>
      </c>
      <c r="F494" s="174" t="s">
        <v>960</v>
      </c>
      <c r="G494" s="175" t="s">
        <v>383</v>
      </c>
      <c r="H494" s="176">
        <v>2</v>
      </c>
      <c r="I494" s="177"/>
      <c r="J494" s="178">
        <f>ROUND(I494*H494,2)</f>
        <v>0</v>
      </c>
      <c r="K494" s="174" t="s">
        <v>146</v>
      </c>
      <c r="L494" s="179"/>
      <c r="M494" s="180" t="s">
        <v>19</v>
      </c>
      <c r="N494" s="181" t="s">
        <v>43</v>
      </c>
      <c r="P494" s="136">
        <f>O494*H494</f>
        <v>0</v>
      </c>
      <c r="Q494" s="136">
        <v>1.553E-2</v>
      </c>
      <c r="R494" s="136">
        <f>Q494*H494</f>
        <v>3.1060000000000001E-2</v>
      </c>
      <c r="S494" s="136">
        <v>0</v>
      </c>
      <c r="T494" s="137">
        <f>S494*H494</f>
        <v>0</v>
      </c>
      <c r="AR494" s="138" t="s">
        <v>219</v>
      </c>
      <c r="AT494" s="138" t="s">
        <v>519</v>
      </c>
      <c r="AU494" s="138" t="s">
        <v>82</v>
      </c>
      <c r="AY494" s="17" t="s">
        <v>139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7" t="s">
        <v>80</v>
      </c>
      <c r="BK494" s="139">
        <f>ROUND(I494*H494,2)</f>
        <v>0</v>
      </c>
      <c r="BL494" s="17" t="s">
        <v>147</v>
      </c>
      <c r="BM494" s="138" t="s">
        <v>961</v>
      </c>
    </row>
    <row r="495" spans="2:65" s="12" customFormat="1" ht="12">
      <c r="B495" s="144"/>
      <c r="D495" s="145" t="s">
        <v>151</v>
      </c>
      <c r="E495" s="146" t="s">
        <v>19</v>
      </c>
      <c r="F495" s="147" t="s">
        <v>935</v>
      </c>
      <c r="H495" s="148">
        <v>1</v>
      </c>
      <c r="I495" s="149"/>
      <c r="L495" s="144"/>
      <c r="M495" s="150"/>
      <c r="T495" s="151"/>
      <c r="AT495" s="146" t="s">
        <v>151</v>
      </c>
      <c r="AU495" s="146" t="s">
        <v>82</v>
      </c>
      <c r="AV495" s="12" t="s">
        <v>82</v>
      </c>
      <c r="AW495" s="12" t="s">
        <v>33</v>
      </c>
      <c r="AX495" s="12" t="s">
        <v>72</v>
      </c>
      <c r="AY495" s="146" t="s">
        <v>139</v>
      </c>
    </row>
    <row r="496" spans="2:65" s="12" customFormat="1" ht="12">
      <c r="B496" s="144"/>
      <c r="D496" s="145" t="s">
        <v>151</v>
      </c>
      <c r="E496" s="146" t="s">
        <v>19</v>
      </c>
      <c r="F496" s="147" t="s">
        <v>936</v>
      </c>
      <c r="H496" s="148">
        <v>1</v>
      </c>
      <c r="I496" s="149"/>
      <c r="L496" s="144"/>
      <c r="M496" s="150"/>
      <c r="T496" s="151"/>
      <c r="AT496" s="146" t="s">
        <v>151</v>
      </c>
      <c r="AU496" s="146" t="s">
        <v>82</v>
      </c>
      <c r="AV496" s="12" t="s">
        <v>82</v>
      </c>
      <c r="AW496" s="12" t="s">
        <v>33</v>
      </c>
      <c r="AX496" s="12" t="s">
        <v>72</v>
      </c>
      <c r="AY496" s="146" t="s">
        <v>139</v>
      </c>
    </row>
    <row r="497" spans="2:65" s="13" customFormat="1" ht="12">
      <c r="B497" s="152"/>
      <c r="D497" s="145" t="s">
        <v>151</v>
      </c>
      <c r="E497" s="153" t="s">
        <v>19</v>
      </c>
      <c r="F497" s="154" t="s">
        <v>163</v>
      </c>
      <c r="H497" s="155">
        <v>2</v>
      </c>
      <c r="I497" s="156"/>
      <c r="L497" s="152"/>
      <c r="M497" s="157"/>
      <c r="T497" s="158"/>
      <c r="AT497" s="153" t="s">
        <v>151</v>
      </c>
      <c r="AU497" s="153" t="s">
        <v>82</v>
      </c>
      <c r="AV497" s="13" t="s">
        <v>147</v>
      </c>
      <c r="AW497" s="13" t="s">
        <v>33</v>
      </c>
      <c r="AX497" s="13" t="s">
        <v>80</v>
      </c>
      <c r="AY497" s="153" t="s">
        <v>139</v>
      </c>
    </row>
    <row r="498" spans="2:65" s="1" customFormat="1" ht="37.75" customHeight="1">
      <c r="B498" s="32"/>
      <c r="C498" s="127" t="s">
        <v>962</v>
      </c>
      <c r="D498" s="127" t="s">
        <v>142</v>
      </c>
      <c r="E498" s="128" t="s">
        <v>963</v>
      </c>
      <c r="F498" s="129" t="s">
        <v>964</v>
      </c>
      <c r="G498" s="130" t="s">
        <v>383</v>
      </c>
      <c r="H498" s="131">
        <v>1</v>
      </c>
      <c r="I498" s="132"/>
      <c r="J498" s="133">
        <f>ROUND(I498*H498,2)</f>
        <v>0</v>
      </c>
      <c r="K498" s="129" t="s">
        <v>146</v>
      </c>
      <c r="L498" s="32"/>
      <c r="M498" s="134" t="s">
        <v>19</v>
      </c>
      <c r="N498" s="135" t="s">
        <v>43</v>
      </c>
      <c r="P498" s="136">
        <f>O498*H498</f>
        <v>0</v>
      </c>
      <c r="Q498" s="136">
        <v>0.44169999999999998</v>
      </c>
      <c r="R498" s="136">
        <f>Q498*H498</f>
        <v>0.44169999999999998</v>
      </c>
      <c r="S498" s="136">
        <v>0</v>
      </c>
      <c r="T498" s="137">
        <f>S498*H498</f>
        <v>0</v>
      </c>
      <c r="AR498" s="138" t="s">
        <v>147</v>
      </c>
      <c r="AT498" s="138" t="s">
        <v>142</v>
      </c>
      <c r="AU498" s="138" t="s">
        <v>82</v>
      </c>
      <c r="AY498" s="17" t="s">
        <v>139</v>
      </c>
      <c r="BE498" s="139">
        <f>IF(N498="základní",J498,0)</f>
        <v>0</v>
      </c>
      <c r="BF498" s="139">
        <f>IF(N498="snížená",J498,0)</f>
        <v>0</v>
      </c>
      <c r="BG498" s="139">
        <f>IF(N498="zákl. přenesená",J498,0)</f>
        <v>0</v>
      </c>
      <c r="BH498" s="139">
        <f>IF(N498="sníž. přenesená",J498,0)</f>
        <v>0</v>
      </c>
      <c r="BI498" s="139">
        <f>IF(N498="nulová",J498,0)</f>
        <v>0</v>
      </c>
      <c r="BJ498" s="17" t="s">
        <v>80</v>
      </c>
      <c r="BK498" s="139">
        <f>ROUND(I498*H498,2)</f>
        <v>0</v>
      </c>
      <c r="BL498" s="17" t="s">
        <v>147</v>
      </c>
      <c r="BM498" s="138" t="s">
        <v>965</v>
      </c>
    </row>
    <row r="499" spans="2:65" s="1" customFormat="1" ht="11">
      <c r="B499" s="32"/>
      <c r="D499" s="140" t="s">
        <v>149</v>
      </c>
      <c r="F499" s="141" t="s">
        <v>966</v>
      </c>
      <c r="I499" s="142"/>
      <c r="L499" s="32"/>
      <c r="M499" s="143"/>
      <c r="T499" s="53"/>
      <c r="AT499" s="17" t="s">
        <v>149</v>
      </c>
      <c r="AU499" s="17" t="s">
        <v>82</v>
      </c>
    </row>
    <row r="500" spans="2:65" s="12" customFormat="1" ht="12">
      <c r="B500" s="144"/>
      <c r="D500" s="145" t="s">
        <v>151</v>
      </c>
      <c r="E500" s="146" t="s">
        <v>19</v>
      </c>
      <c r="F500" s="147" t="s">
        <v>967</v>
      </c>
      <c r="H500" s="148">
        <v>1</v>
      </c>
      <c r="I500" s="149"/>
      <c r="L500" s="144"/>
      <c r="M500" s="150"/>
      <c r="T500" s="151"/>
      <c r="AT500" s="146" t="s">
        <v>151</v>
      </c>
      <c r="AU500" s="146" t="s">
        <v>82</v>
      </c>
      <c r="AV500" s="12" t="s">
        <v>82</v>
      </c>
      <c r="AW500" s="12" t="s">
        <v>33</v>
      </c>
      <c r="AX500" s="12" t="s">
        <v>80</v>
      </c>
      <c r="AY500" s="146" t="s">
        <v>139</v>
      </c>
    </row>
    <row r="501" spans="2:65" s="1" customFormat="1" ht="37.75" customHeight="1">
      <c r="B501" s="32"/>
      <c r="C501" s="172" t="s">
        <v>968</v>
      </c>
      <c r="D501" s="172" t="s">
        <v>519</v>
      </c>
      <c r="E501" s="173" t="s">
        <v>969</v>
      </c>
      <c r="F501" s="174" t="s">
        <v>970</v>
      </c>
      <c r="G501" s="175" t="s">
        <v>383</v>
      </c>
      <c r="H501" s="176">
        <v>1</v>
      </c>
      <c r="I501" s="177"/>
      <c r="J501" s="178">
        <f>ROUND(I501*H501,2)</f>
        <v>0</v>
      </c>
      <c r="K501" s="174" t="s">
        <v>146</v>
      </c>
      <c r="L501" s="179"/>
      <c r="M501" s="180" t="s">
        <v>19</v>
      </c>
      <c r="N501" s="181" t="s">
        <v>43</v>
      </c>
      <c r="P501" s="136">
        <f>O501*H501</f>
        <v>0</v>
      </c>
      <c r="Q501" s="136">
        <v>1.2489999999999999E-2</v>
      </c>
      <c r="R501" s="136">
        <f>Q501*H501</f>
        <v>1.2489999999999999E-2</v>
      </c>
      <c r="S501" s="136">
        <v>0</v>
      </c>
      <c r="T501" s="137">
        <f>S501*H501</f>
        <v>0</v>
      </c>
      <c r="AR501" s="138" t="s">
        <v>219</v>
      </c>
      <c r="AT501" s="138" t="s">
        <v>519</v>
      </c>
      <c r="AU501" s="138" t="s">
        <v>82</v>
      </c>
      <c r="AY501" s="17" t="s">
        <v>139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80</v>
      </c>
      <c r="BK501" s="139">
        <f>ROUND(I501*H501,2)</f>
        <v>0</v>
      </c>
      <c r="BL501" s="17" t="s">
        <v>147</v>
      </c>
      <c r="BM501" s="138" t="s">
        <v>971</v>
      </c>
    </row>
    <row r="502" spans="2:65" s="1" customFormat="1" ht="16.5" customHeight="1">
      <c r="B502" s="32"/>
      <c r="C502" s="127" t="s">
        <v>972</v>
      </c>
      <c r="D502" s="127" t="s">
        <v>142</v>
      </c>
      <c r="E502" s="128" t="s">
        <v>973</v>
      </c>
      <c r="F502" s="129" t="s">
        <v>974</v>
      </c>
      <c r="G502" s="130" t="s">
        <v>211</v>
      </c>
      <c r="H502" s="131">
        <v>1.44</v>
      </c>
      <c r="I502" s="132"/>
      <c r="J502" s="133">
        <f>ROUND(I502*H502,2)</f>
        <v>0</v>
      </c>
      <c r="K502" s="129" t="s">
        <v>620</v>
      </c>
      <c r="L502" s="32"/>
      <c r="M502" s="134" t="s">
        <v>19</v>
      </c>
      <c r="N502" s="135" t="s">
        <v>43</v>
      </c>
      <c r="P502" s="136">
        <f>O502*H502</f>
        <v>0</v>
      </c>
      <c r="Q502" s="136">
        <v>0.44169999999999998</v>
      </c>
      <c r="R502" s="136">
        <f>Q502*H502</f>
        <v>0.63604799999999995</v>
      </c>
      <c r="S502" s="136">
        <v>0</v>
      </c>
      <c r="T502" s="137">
        <f>S502*H502</f>
        <v>0</v>
      </c>
      <c r="AR502" s="138" t="s">
        <v>147</v>
      </c>
      <c r="AT502" s="138" t="s">
        <v>142</v>
      </c>
      <c r="AU502" s="138" t="s">
        <v>82</v>
      </c>
      <c r="AY502" s="17" t="s">
        <v>139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80</v>
      </c>
      <c r="BK502" s="139">
        <f>ROUND(I502*H502,2)</f>
        <v>0</v>
      </c>
      <c r="BL502" s="17" t="s">
        <v>147</v>
      </c>
      <c r="BM502" s="138" t="s">
        <v>975</v>
      </c>
    </row>
    <row r="503" spans="2:65" s="12" customFormat="1" ht="12">
      <c r="B503" s="144"/>
      <c r="D503" s="145" t="s">
        <v>151</v>
      </c>
      <c r="E503" s="146" t="s">
        <v>19</v>
      </c>
      <c r="F503" s="147" t="s">
        <v>976</v>
      </c>
      <c r="H503" s="148">
        <v>1.44</v>
      </c>
      <c r="I503" s="149"/>
      <c r="L503" s="144"/>
      <c r="M503" s="150"/>
      <c r="T503" s="151"/>
      <c r="AT503" s="146" t="s">
        <v>151</v>
      </c>
      <c r="AU503" s="146" t="s">
        <v>82</v>
      </c>
      <c r="AV503" s="12" t="s">
        <v>82</v>
      </c>
      <c r="AW503" s="12" t="s">
        <v>33</v>
      </c>
      <c r="AX503" s="12" t="s">
        <v>80</v>
      </c>
      <c r="AY503" s="146" t="s">
        <v>139</v>
      </c>
    </row>
    <row r="504" spans="2:65" s="1" customFormat="1" ht="16.5" customHeight="1">
      <c r="B504" s="32"/>
      <c r="C504" s="127" t="s">
        <v>977</v>
      </c>
      <c r="D504" s="127" t="s">
        <v>142</v>
      </c>
      <c r="E504" s="128" t="s">
        <v>978</v>
      </c>
      <c r="F504" s="129" t="s">
        <v>979</v>
      </c>
      <c r="G504" s="130" t="s">
        <v>211</v>
      </c>
      <c r="H504" s="131">
        <v>0.315</v>
      </c>
      <c r="I504" s="132"/>
      <c r="J504" s="133">
        <f>ROUND(I504*H504,2)</f>
        <v>0</v>
      </c>
      <c r="K504" s="129" t="s">
        <v>620</v>
      </c>
      <c r="L504" s="32"/>
      <c r="M504" s="134" t="s">
        <v>19</v>
      </c>
      <c r="N504" s="135" t="s">
        <v>43</v>
      </c>
      <c r="P504" s="136">
        <f>O504*H504</f>
        <v>0</v>
      </c>
      <c r="Q504" s="136">
        <v>0.44169999999999998</v>
      </c>
      <c r="R504" s="136">
        <f>Q504*H504</f>
        <v>0.1391355</v>
      </c>
      <c r="S504" s="136">
        <v>0</v>
      </c>
      <c r="T504" s="137">
        <f>S504*H504</f>
        <v>0</v>
      </c>
      <c r="AR504" s="138" t="s">
        <v>147</v>
      </c>
      <c r="AT504" s="138" t="s">
        <v>142</v>
      </c>
      <c r="AU504" s="138" t="s">
        <v>82</v>
      </c>
      <c r="AY504" s="17" t="s">
        <v>139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7" t="s">
        <v>80</v>
      </c>
      <c r="BK504" s="139">
        <f>ROUND(I504*H504,2)</f>
        <v>0</v>
      </c>
      <c r="BL504" s="17" t="s">
        <v>147</v>
      </c>
      <c r="BM504" s="138" t="s">
        <v>980</v>
      </c>
    </row>
    <row r="505" spans="2:65" s="12" customFormat="1" ht="12">
      <c r="B505" s="144"/>
      <c r="D505" s="145" t="s">
        <v>151</v>
      </c>
      <c r="E505" s="146" t="s">
        <v>19</v>
      </c>
      <c r="F505" s="147" t="s">
        <v>981</v>
      </c>
      <c r="H505" s="148">
        <v>0.315</v>
      </c>
      <c r="I505" s="149"/>
      <c r="L505" s="144"/>
      <c r="M505" s="150"/>
      <c r="T505" s="151"/>
      <c r="AT505" s="146" t="s">
        <v>151</v>
      </c>
      <c r="AU505" s="146" t="s">
        <v>82</v>
      </c>
      <c r="AV505" s="12" t="s">
        <v>82</v>
      </c>
      <c r="AW505" s="12" t="s">
        <v>33</v>
      </c>
      <c r="AX505" s="12" t="s">
        <v>80</v>
      </c>
      <c r="AY505" s="146" t="s">
        <v>139</v>
      </c>
    </row>
    <row r="506" spans="2:65" s="11" customFormat="1" ht="22.75" customHeight="1">
      <c r="B506" s="115"/>
      <c r="D506" s="116" t="s">
        <v>71</v>
      </c>
      <c r="E506" s="125" t="s">
        <v>140</v>
      </c>
      <c r="F506" s="125" t="s">
        <v>141</v>
      </c>
      <c r="I506" s="118"/>
      <c r="J506" s="126">
        <f>BK506</f>
        <v>0</v>
      </c>
      <c r="L506" s="115"/>
      <c r="M506" s="120"/>
      <c r="P506" s="121">
        <f>SUM(P507:P538)</f>
        <v>0</v>
      </c>
      <c r="R506" s="121">
        <f>SUM(R507:R538)</f>
        <v>6.6665499999999989E-2</v>
      </c>
      <c r="T506" s="122">
        <f>SUM(T507:T538)</f>
        <v>0</v>
      </c>
      <c r="AR506" s="116" t="s">
        <v>80</v>
      </c>
      <c r="AT506" s="123" t="s">
        <v>71</v>
      </c>
      <c r="AU506" s="123" t="s">
        <v>80</v>
      </c>
      <c r="AY506" s="116" t="s">
        <v>139</v>
      </c>
      <c r="BK506" s="124">
        <f>SUM(BK507:BK538)</f>
        <v>0</v>
      </c>
    </row>
    <row r="507" spans="2:65" s="1" customFormat="1" ht="37.75" customHeight="1">
      <c r="B507" s="32"/>
      <c r="C507" s="127" t="s">
        <v>982</v>
      </c>
      <c r="D507" s="127" t="s">
        <v>142</v>
      </c>
      <c r="E507" s="128" t="s">
        <v>983</v>
      </c>
      <c r="F507" s="129" t="s">
        <v>984</v>
      </c>
      <c r="G507" s="130" t="s">
        <v>211</v>
      </c>
      <c r="H507" s="131">
        <v>392.15</v>
      </c>
      <c r="I507" s="132"/>
      <c r="J507" s="133">
        <f>ROUND(I507*H507,2)</f>
        <v>0</v>
      </c>
      <c r="K507" s="129" t="s">
        <v>146</v>
      </c>
      <c r="L507" s="32"/>
      <c r="M507" s="134" t="s">
        <v>19</v>
      </c>
      <c r="N507" s="135" t="s">
        <v>43</v>
      </c>
      <c r="P507" s="136">
        <f>O507*H507</f>
        <v>0</v>
      </c>
      <c r="Q507" s="136">
        <v>1.2999999999999999E-4</v>
      </c>
      <c r="R507" s="136">
        <f>Q507*H507</f>
        <v>5.097949999999999E-2</v>
      </c>
      <c r="S507" s="136">
        <v>0</v>
      </c>
      <c r="T507" s="137">
        <f>S507*H507</f>
        <v>0</v>
      </c>
      <c r="AR507" s="138" t="s">
        <v>147</v>
      </c>
      <c r="AT507" s="138" t="s">
        <v>142</v>
      </c>
      <c r="AU507" s="138" t="s">
        <v>82</v>
      </c>
      <c r="AY507" s="17" t="s">
        <v>139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80</v>
      </c>
      <c r="BK507" s="139">
        <f>ROUND(I507*H507,2)</f>
        <v>0</v>
      </c>
      <c r="BL507" s="17" t="s">
        <v>147</v>
      </c>
      <c r="BM507" s="138" t="s">
        <v>985</v>
      </c>
    </row>
    <row r="508" spans="2:65" s="1" customFormat="1" ht="11">
      <c r="B508" s="32"/>
      <c r="D508" s="140" t="s">
        <v>149</v>
      </c>
      <c r="F508" s="141" t="s">
        <v>986</v>
      </c>
      <c r="I508" s="142"/>
      <c r="L508" s="32"/>
      <c r="M508" s="143"/>
      <c r="T508" s="53"/>
      <c r="AT508" s="17" t="s">
        <v>149</v>
      </c>
      <c r="AU508" s="17" t="s">
        <v>82</v>
      </c>
    </row>
    <row r="509" spans="2:65" s="12" customFormat="1" ht="12">
      <c r="B509" s="144"/>
      <c r="D509" s="145" t="s">
        <v>151</v>
      </c>
      <c r="E509" s="146" t="s">
        <v>19</v>
      </c>
      <c r="F509" s="147" t="s">
        <v>362</v>
      </c>
      <c r="H509" s="148">
        <v>51</v>
      </c>
      <c r="I509" s="149"/>
      <c r="L509" s="144"/>
      <c r="M509" s="150"/>
      <c r="T509" s="151"/>
      <c r="AT509" s="146" t="s">
        <v>151</v>
      </c>
      <c r="AU509" s="146" t="s">
        <v>82</v>
      </c>
      <c r="AV509" s="12" t="s">
        <v>82</v>
      </c>
      <c r="AW509" s="12" t="s">
        <v>33</v>
      </c>
      <c r="AX509" s="12" t="s">
        <v>72</v>
      </c>
      <c r="AY509" s="146" t="s">
        <v>139</v>
      </c>
    </row>
    <row r="510" spans="2:65" s="12" customFormat="1" ht="12">
      <c r="B510" s="144"/>
      <c r="D510" s="145" t="s">
        <v>151</v>
      </c>
      <c r="E510" s="146" t="s">
        <v>19</v>
      </c>
      <c r="F510" s="147" t="s">
        <v>368</v>
      </c>
      <c r="H510" s="148">
        <v>25.7</v>
      </c>
      <c r="I510" s="149"/>
      <c r="L510" s="144"/>
      <c r="M510" s="150"/>
      <c r="T510" s="151"/>
      <c r="AT510" s="146" t="s">
        <v>151</v>
      </c>
      <c r="AU510" s="146" t="s">
        <v>82</v>
      </c>
      <c r="AV510" s="12" t="s">
        <v>82</v>
      </c>
      <c r="AW510" s="12" t="s">
        <v>33</v>
      </c>
      <c r="AX510" s="12" t="s">
        <v>72</v>
      </c>
      <c r="AY510" s="146" t="s">
        <v>139</v>
      </c>
    </row>
    <row r="511" spans="2:65" s="12" customFormat="1" ht="12">
      <c r="B511" s="144"/>
      <c r="D511" s="145" t="s">
        <v>151</v>
      </c>
      <c r="E511" s="146" t="s">
        <v>19</v>
      </c>
      <c r="F511" s="147" t="s">
        <v>363</v>
      </c>
      <c r="H511" s="148">
        <v>40.9</v>
      </c>
      <c r="I511" s="149"/>
      <c r="L511" s="144"/>
      <c r="M511" s="150"/>
      <c r="T511" s="151"/>
      <c r="AT511" s="146" t="s">
        <v>151</v>
      </c>
      <c r="AU511" s="146" t="s">
        <v>82</v>
      </c>
      <c r="AV511" s="12" t="s">
        <v>82</v>
      </c>
      <c r="AW511" s="12" t="s">
        <v>33</v>
      </c>
      <c r="AX511" s="12" t="s">
        <v>72</v>
      </c>
      <c r="AY511" s="146" t="s">
        <v>139</v>
      </c>
    </row>
    <row r="512" spans="2:65" s="12" customFormat="1" ht="12">
      <c r="B512" s="144"/>
      <c r="D512" s="145" t="s">
        <v>151</v>
      </c>
      <c r="E512" s="146" t="s">
        <v>19</v>
      </c>
      <c r="F512" s="147" t="s">
        <v>364</v>
      </c>
      <c r="H512" s="148">
        <v>12.1</v>
      </c>
      <c r="I512" s="149"/>
      <c r="L512" s="144"/>
      <c r="M512" s="150"/>
      <c r="T512" s="151"/>
      <c r="AT512" s="146" t="s">
        <v>151</v>
      </c>
      <c r="AU512" s="146" t="s">
        <v>82</v>
      </c>
      <c r="AV512" s="12" t="s">
        <v>82</v>
      </c>
      <c r="AW512" s="12" t="s">
        <v>33</v>
      </c>
      <c r="AX512" s="12" t="s">
        <v>72</v>
      </c>
      <c r="AY512" s="146" t="s">
        <v>139</v>
      </c>
    </row>
    <row r="513" spans="2:65" s="12" customFormat="1" ht="12">
      <c r="B513" s="144"/>
      <c r="D513" s="145" t="s">
        <v>151</v>
      </c>
      <c r="E513" s="146" t="s">
        <v>19</v>
      </c>
      <c r="F513" s="147" t="s">
        <v>463</v>
      </c>
      <c r="H513" s="148">
        <v>15.6</v>
      </c>
      <c r="I513" s="149"/>
      <c r="L513" s="144"/>
      <c r="M513" s="150"/>
      <c r="T513" s="151"/>
      <c r="AT513" s="146" t="s">
        <v>151</v>
      </c>
      <c r="AU513" s="146" t="s">
        <v>82</v>
      </c>
      <c r="AV513" s="12" t="s">
        <v>82</v>
      </c>
      <c r="AW513" s="12" t="s">
        <v>33</v>
      </c>
      <c r="AX513" s="12" t="s">
        <v>72</v>
      </c>
      <c r="AY513" s="146" t="s">
        <v>139</v>
      </c>
    </row>
    <row r="514" spans="2:65" s="12" customFormat="1" ht="12">
      <c r="B514" s="144"/>
      <c r="D514" s="145" t="s">
        <v>151</v>
      </c>
      <c r="E514" s="146" t="s">
        <v>19</v>
      </c>
      <c r="F514" s="147" t="s">
        <v>367</v>
      </c>
      <c r="H514" s="148">
        <v>6.1</v>
      </c>
      <c r="I514" s="149"/>
      <c r="L514" s="144"/>
      <c r="M514" s="150"/>
      <c r="T514" s="151"/>
      <c r="AT514" s="146" t="s">
        <v>151</v>
      </c>
      <c r="AU514" s="146" t="s">
        <v>82</v>
      </c>
      <c r="AV514" s="12" t="s">
        <v>82</v>
      </c>
      <c r="AW514" s="12" t="s">
        <v>33</v>
      </c>
      <c r="AX514" s="12" t="s">
        <v>72</v>
      </c>
      <c r="AY514" s="146" t="s">
        <v>139</v>
      </c>
    </row>
    <row r="515" spans="2:65" s="12" customFormat="1" ht="12">
      <c r="B515" s="144"/>
      <c r="D515" s="145" t="s">
        <v>151</v>
      </c>
      <c r="E515" s="146" t="s">
        <v>19</v>
      </c>
      <c r="F515" s="147" t="s">
        <v>409</v>
      </c>
      <c r="H515" s="148">
        <v>89.5</v>
      </c>
      <c r="I515" s="149"/>
      <c r="L515" s="144"/>
      <c r="M515" s="150"/>
      <c r="T515" s="151"/>
      <c r="AT515" s="146" t="s">
        <v>151</v>
      </c>
      <c r="AU515" s="146" t="s">
        <v>82</v>
      </c>
      <c r="AV515" s="12" t="s">
        <v>82</v>
      </c>
      <c r="AW515" s="12" t="s">
        <v>33</v>
      </c>
      <c r="AX515" s="12" t="s">
        <v>72</v>
      </c>
      <c r="AY515" s="146" t="s">
        <v>139</v>
      </c>
    </row>
    <row r="516" spans="2:65" s="12" customFormat="1" ht="12">
      <c r="B516" s="144"/>
      <c r="D516" s="145" t="s">
        <v>151</v>
      </c>
      <c r="E516" s="146" t="s">
        <v>19</v>
      </c>
      <c r="F516" s="147" t="s">
        <v>464</v>
      </c>
      <c r="H516" s="148">
        <v>40</v>
      </c>
      <c r="I516" s="149"/>
      <c r="L516" s="144"/>
      <c r="M516" s="150"/>
      <c r="T516" s="151"/>
      <c r="AT516" s="146" t="s">
        <v>151</v>
      </c>
      <c r="AU516" s="146" t="s">
        <v>82</v>
      </c>
      <c r="AV516" s="12" t="s">
        <v>82</v>
      </c>
      <c r="AW516" s="12" t="s">
        <v>33</v>
      </c>
      <c r="AX516" s="12" t="s">
        <v>72</v>
      </c>
      <c r="AY516" s="146" t="s">
        <v>139</v>
      </c>
    </row>
    <row r="517" spans="2:65" s="12" customFormat="1" ht="12">
      <c r="B517" s="144"/>
      <c r="D517" s="145" t="s">
        <v>151</v>
      </c>
      <c r="E517" s="146" t="s">
        <v>19</v>
      </c>
      <c r="F517" s="147" t="s">
        <v>429</v>
      </c>
      <c r="H517" s="148">
        <v>5.5</v>
      </c>
      <c r="I517" s="149"/>
      <c r="L517" s="144"/>
      <c r="M517" s="150"/>
      <c r="T517" s="151"/>
      <c r="AT517" s="146" t="s">
        <v>151</v>
      </c>
      <c r="AU517" s="146" t="s">
        <v>82</v>
      </c>
      <c r="AV517" s="12" t="s">
        <v>82</v>
      </c>
      <c r="AW517" s="12" t="s">
        <v>33</v>
      </c>
      <c r="AX517" s="12" t="s">
        <v>72</v>
      </c>
      <c r="AY517" s="146" t="s">
        <v>139</v>
      </c>
    </row>
    <row r="518" spans="2:65" s="12" customFormat="1" ht="12">
      <c r="B518" s="144"/>
      <c r="D518" s="145" t="s">
        <v>151</v>
      </c>
      <c r="E518" s="146" t="s">
        <v>19</v>
      </c>
      <c r="F518" s="147" t="s">
        <v>430</v>
      </c>
      <c r="H518" s="148">
        <v>12.2</v>
      </c>
      <c r="I518" s="149"/>
      <c r="L518" s="144"/>
      <c r="M518" s="150"/>
      <c r="T518" s="151"/>
      <c r="AT518" s="146" t="s">
        <v>151</v>
      </c>
      <c r="AU518" s="146" t="s">
        <v>82</v>
      </c>
      <c r="AV518" s="12" t="s">
        <v>82</v>
      </c>
      <c r="AW518" s="12" t="s">
        <v>33</v>
      </c>
      <c r="AX518" s="12" t="s">
        <v>72</v>
      </c>
      <c r="AY518" s="146" t="s">
        <v>139</v>
      </c>
    </row>
    <row r="519" spans="2:65" s="12" customFormat="1" ht="12">
      <c r="B519" s="144"/>
      <c r="D519" s="145" t="s">
        <v>151</v>
      </c>
      <c r="E519" s="146" t="s">
        <v>19</v>
      </c>
      <c r="F519" s="147" t="s">
        <v>420</v>
      </c>
      <c r="H519" s="148">
        <v>28.2</v>
      </c>
      <c r="I519" s="149"/>
      <c r="L519" s="144"/>
      <c r="M519" s="150"/>
      <c r="T519" s="151"/>
      <c r="AT519" s="146" t="s">
        <v>151</v>
      </c>
      <c r="AU519" s="146" t="s">
        <v>82</v>
      </c>
      <c r="AV519" s="12" t="s">
        <v>82</v>
      </c>
      <c r="AW519" s="12" t="s">
        <v>33</v>
      </c>
      <c r="AX519" s="12" t="s">
        <v>72</v>
      </c>
      <c r="AY519" s="146" t="s">
        <v>139</v>
      </c>
    </row>
    <row r="520" spans="2:65" s="12" customFormat="1" ht="12">
      <c r="B520" s="144"/>
      <c r="D520" s="145" t="s">
        <v>151</v>
      </c>
      <c r="E520" s="146" t="s">
        <v>19</v>
      </c>
      <c r="F520" s="147" t="s">
        <v>431</v>
      </c>
      <c r="H520" s="148">
        <v>60.1</v>
      </c>
      <c r="I520" s="149"/>
      <c r="L520" s="144"/>
      <c r="M520" s="150"/>
      <c r="T520" s="151"/>
      <c r="AT520" s="146" t="s">
        <v>151</v>
      </c>
      <c r="AU520" s="146" t="s">
        <v>82</v>
      </c>
      <c r="AV520" s="12" t="s">
        <v>82</v>
      </c>
      <c r="AW520" s="12" t="s">
        <v>33</v>
      </c>
      <c r="AX520" s="12" t="s">
        <v>72</v>
      </c>
      <c r="AY520" s="146" t="s">
        <v>139</v>
      </c>
    </row>
    <row r="521" spans="2:65" s="12" customFormat="1" ht="12">
      <c r="B521" s="144"/>
      <c r="D521" s="145" t="s">
        <v>151</v>
      </c>
      <c r="E521" s="146" t="s">
        <v>19</v>
      </c>
      <c r="F521" s="147" t="s">
        <v>410</v>
      </c>
      <c r="H521" s="148">
        <v>5.25</v>
      </c>
      <c r="I521" s="149"/>
      <c r="L521" s="144"/>
      <c r="M521" s="150"/>
      <c r="T521" s="151"/>
      <c r="AT521" s="146" t="s">
        <v>151</v>
      </c>
      <c r="AU521" s="146" t="s">
        <v>82</v>
      </c>
      <c r="AV521" s="12" t="s">
        <v>82</v>
      </c>
      <c r="AW521" s="12" t="s">
        <v>33</v>
      </c>
      <c r="AX521" s="12" t="s">
        <v>72</v>
      </c>
      <c r="AY521" s="146" t="s">
        <v>139</v>
      </c>
    </row>
    <row r="522" spans="2:65" s="13" customFormat="1" ht="12">
      <c r="B522" s="152"/>
      <c r="D522" s="145" t="s">
        <v>151</v>
      </c>
      <c r="E522" s="153" t="s">
        <v>19</v>
      </c>
      <c r="F522" s="154" t="s">
        <v>163</v>
      </c>
      <c r="H522" s="155">
        <v>392.15</v>
      </c>
      <c r="I522" s="156"/>
      <c r="L522" s="152"/>
      <c r="M522" s="157"/>
      <c r="T522" s="158"/>
      <c r="AT522" s="153" t="s">
        <v>151</v>
      </c>
      <c r="AU522" s="153" t="s">
        <v>82</v>
      </c>
      <c r="AV522" s="13" t="s">
        <v>147</v>
      </c>
      <c r="AW522" s="13" t="s">
        <v>33</v>
      </c>
      <c r="AX522" s="13" t="s">
        <v>80</v>
      </c>
      <c r="AY522" s="153" t="s">
        <v>139</v>
      </c>
    </row>
    <row r="523" spans="2:65" s="1" customFormat="1" ht="37.75" customHeight="1">
      <c r="B523" s="32"/>
      <c r="C523" s="127" t="s">
        <v>987</v>
      </c>
      <c r="D523" s="127" t="s">
        <v>142</v>
      </c>
      <c r="E523" s="128" t="s">
        <v>988</v>
      </c>
      <c r="F523" s="129" t="s">
        <v>989</v>
      </c>
      <c r="G523" s="130" t="s">
        <v>211</v>
      </c>
      <c r="H523" s="131">
        <v>392.15</v>
      </c>
      <c r="I523" s="132"/>
      <c r="J523" s="133">
        <f>ROUND(I523*H523,2)</f>
        <v>0</v>
      </c>
      <c r="K523" s="129" t="s">
        <v>146</v>
      </c>
      <c r="L523" s="32"/>
      <c r="M523" s="134" t="s">
        <v>19</v>
      </c>
      <c r="N523" s="135" t="s">
        <v>43</v>
      </c>
      <c r="P523" s="136">
        <f>O523*H523</f>
        <v>0</v>
      </c>
      <c r="Q523" s="136">
        <v>4.0000000000000003E-5</v>
      </c>
      <c r="R523" s="136">
        <f>Q523*H523</f>
        <v>1.5686000000000002E-2</v>
      </c>
      <c r="S523" s="136">
        <v>0</v>
      </c>
      <c r="T523" s="137">
        <f>S523*H523</f>
        <v>0</v>
      </c>
      <c r="AR523" s="138" t="s">
        <v>147</v>
      </c>
      <c r="AT523" s="138" t="s">
        <v>142</v>
      </c>
      <c r="AU523" s="138" t="s">
        <v>82</v>
      </c>
      <c r="AY523" s="17" t="s">
        <v>139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80</v>
      </c>
      <c r="BK523" s="139">
        <f>ROUND(I523*H523,2)</f>
        <v>0</v>
      </c>
      <c r="BL523" s="17" t="s">
        <v>147</v>
      </c>
      <c r="BM523" s="138" t="s">
        <v>990</v>
      </c>
    </row>
    <row r="524" spans="2:65" s="1" customFormat="1" ht="11">
      <c r="B524" s="32"/>
      <c r="D524" s="140" t="s">
        <v>149</v>
      </c>
      <c r="F524" s="141" t="s">
        <v>991</v>
      </c>
      <c r="I524" s="142"/>
      <c r="L524" s="32"/>
      <c r="M524" s="143"/>
      <c r="T524" s="53"/>
      <c r="AT524" s="17" t="s">
        <v>149</v>
      </c>
      <c r="AU524" s="17" t="s">
        <v>82</v>
      </c>
    </row>
    <row r="525" spans="2:65" s="12" customFormat="1" ht="12">
      <c r="B525" s="144"/>
      <c r="D525" s="145" t="s">
        <v>151</v>
      </c>
      <c r="E525" s="146" t="s">
        <v>19</v>
      </c>
      <c r="F525" s="147" t="s">
        <v>362</v>
      </c>
      <c r="H525" s="148">
        <v>51</v>
      </c>
      <c r="I525" s="149"/>
      <c r="L525" s="144"/>
      <c r="M525" s="150"/>
      <c r="T525" s="151"/>
      <c r="AT525" s="146" t="s">
        <v>151</v>
      </c>
      <c r="AU525" s="146" t="s">
        <v>82</v>
      </c>
      <c r="AV525" s="12" t="s">
        <v>82</v>
      </c>
      <c r="AW525" s="12" t="s">
        <v>33</v>
      </c>
      <c r="AX525" s="12" t="s">
        <v>72</v>
      </c>
      <c r="AY525" s="146" t="s">
        <v>139</v>
      </c>
    </row>
    <row r="526" spans="2:65" s="12" customFormat="1" ht="12">
      <c r="B526" s="144"/>
      <c r="D526" s="145" t="s">
        <v>151</v>
      </c>
      <c r="E526" s="146" t="s">
        <v>19</v>
      </c>
      <c r="F526" s="147" t="s">
        <v>368</v>
      </c>
      <c r="H526" s="148">
        <v>25.7</v>
      </c>
      <c r="I526" s="149"/>
      <c r="L526" s="144"/>
      <c r="M526" s="150"/>
      <c r="T526" s="151"/>
      <c r="AT526" s="146" t="s">
        <v>151</v>
      </c>
      <c r="AU526" s="146" t="s">
        <v>82</v>
      </c>
      <c r="AV526" s="12" t="s">
        <v>82</v>
      </c>
      <c r="AW526" s="12" t="s">
        <v>33</v>
      </c>
      <c r="AX526" s="12" t="s">
        <v>72</v>
      </c>
      <c r="AY526" s="146" t="s">
        <v>139</v>
      </c>
    </row>
    <row r="527" spans="2:65" s="12" customFormat="1" ht="12">
      <c r="B527" s="144"/>
      <c r="D527" s="145" t="s">
        <v>151</v>
      </c>
      <c r="E527" s="146" t="s">
        <v>19</v>
      </c>
      <c r="F527" s="147" t="s">
        <v>363</v>
      </c>
      <c r="H527" s="148">
        <v>40.9</v>
      </c>
      <c r="I527" s="149"/>
      <c r="L527" s="144"/>
      <c r="M527" s="150"/>
      <c r="T527" s="151"/>
      <c r="AT527" s="146" t="s">
        <v>151</v>
      </c>
      <c r="AU527" s="146" t="s">
        <v>82</v>
      </c>
      <c r="AV527" s="12" t="s">
        <v>82</v>
      </c>
      <c r="AW527" s="12" t="s">
        <v>33</v>
      </c>
      <c r="AX527" s="12" t="s">
        <v>72</v>
      </c>
      <c r="AY527" s="146" t="s">
        <v>139</v>
      </c>
    </row>
    <row r="528" spans="2:65" s="12" customFormat="1" ht="12">
      <c r="B528" s="144"/>
      <c r="D528" s="145" t="s">
        <v>151</v>
      </c>
      <c r="E528" s="146" t="s">
        <v>19</v>
      </c>
      <c r="F528" s="147" t="s">
        <v>364</v>
      </c>
      <c r="H528" s="148">
        <v>12.1</v>
      </c>
      <c r="I528" s="149"/>
      <c r="L528" s="144"/>
      <c r="M528" s="150"/>
      <c r="T528" s="151"/>
      <c r="AT528" s="146" t="s">
        <v>151</v>
      </c>
      <c r="AU528" s="146" t="s">
        <v>82</v>
      </c>
      <c r="AV528" s="12" t="s">
        <v>82</v>
      </c>
      <c r="AW528" s="12" t="s">
        <v>33</v>
      </c>
      <c r="AX528" s="12" t="s">
        <v>72</v>
      </c>
      <c r="AY528" s="146" t="s">
        <v>139</v>
      </c>
    </row>
    <row r="529" spans="2:65" s="12" customFormat="1" ht="12">
      <c r="B529" s="144"/>
      <c r="D529" s="145" t="s">
        <v>151</v>
      </c>
      <c r="E529" s="146" t="s">
        <v>19</v>
      </c>
      <c r="F529" s="147" t="s">
        <v>463</v>
      </c>
      <c r="H529" s="148">
        <v>15.6</v>
      </c>
      <c r="I529" s="149"/>
      <c r="L529" s="144"/>
      <c r="M529" s="150"/>
      <c r="T529" s="151"/>
      <c r="AT529" s="146" t="s">
        <v>151</v>
      </c>
      <c r="AU529" s="146" t="s">
        <v>82</v>
      </c>
      <c r="AV529" s="12" t="s">
        <v>82</v>
      </c>
      <c r="AW529" s="12" t="s">
        <v>33</v>
      </c>
      <c r="AX529" s="12" t="s">
        <v>72</v>
      </c>
      <c r="AY529" s="146" t="s">
        <v>139</v>
      </c>
    </row>
    <row r="530" spans="2:65" s="12" customFormat="1" ht="12">
      <c r="B530" s="144"/>
      <c r="D530" s="145" t="s">
        <v>151</v>
      </c>
      <c r="E530" s="146" t="s">
        <v>19</v>
      </c>
      <c r="F530" s="147" t="s">
        <v>367</v>
      </c>
      <c r="H530" s="148">
        <v>6.1</v>
      </c>
      <c r="I530" s="149"/>
      <c r="L530" s="144"/>
      <c r="M530" s="150"/>
      <c r="T530" s="151"/>
      <c r="AT530" s="146" t="s">
        <v>151</v>
      </c>
      <c r="AU530" s="146" t="s">
        <v>82</v>
      </c>
      <c r="AV530" s="12" t="s">
        <v>82</v>
      </c>
      <c r="AW530" s="12" t="s">
        <v>33</v>
      </c>
      <c r="AX530" s="12" t="s">
        <v>72</v>
      </c>
      <c r="AY530" s="146" t="s">
        <v>139</v>
      </c>
    </row>
    <row r="531" spans="2:65" s="12" customFormat="1" ht="12">
      <c r="B531" s="144"/>
      <c r="D531" s="145" t="s">
        <v>151</v>
      </c>
      <c r="E531" s="146" t="s">
        <v>19</v>
      </c>
      <c r="F531" s="147" t="s">
        <v>409</v>
      </c>
      <c r="H531" s="148">
        <v>89.5</v>
      </c>
      <c r="I531" s="149"/>
      <c r="L531" s="144"/>
      <c r="M531" s="150"/>
      <c r="T531" s="151"/>
      <c r="AT531" s="146" t="s">
        <v>151</v>
      </c>
      <c r="AU531" s="146" t="s">
        <v>82</v>
      </c>
      <c r="AV531" s="12" t="s">
        <v>82</v>
      </c>
      <c r="AW531" s="12" t="s">
        <v>33</v>
      </c>
      <c r="AX531" s="12" t="s">
        <v>72</v>
      </c>
      <c r="AY531" s="146" t="s">
        <v>139</v>
      </c>
    </row>
    <row r="532" spans="2:65" s="12" customFormat="1" ht="12">
      <c r="B532" s="144"/>
      <c r="D532" s="145" t="s">
        <v>151</v>
      </c>
      <c r="E532" s="146" t="s">
        <v>19</v>
      </c>
      <c r="F532" s="147" t="s">
        <v>464</v>
      </c>
      <c r="H532" s="148">
        <v>40</v>
      </c>
      <c r="I532" s="149"/>
      <c r="L532" s="144"/>
      <c r="M532" s="150"/>
      <c r="T532" s="151"/>
      <c r="AT532" s="146" t="s">
        <v>151</v>
      </c>
      <c r="AU532" s="146" t="s">
        <v>82</v>
      </c>
      <c r="AV532" s="12" t="s">
        <v>82</v>
      </c>
      <c r="AW532" s="12" t="s">
        <v>33</v>
      </c>
      <c r="AX532" s="12" t="s">
        <v>72</v>
      </c>
      <c r="AY532" s="146" t="s">
        <v>139</v>
      </c>
    </row>
    <row r="533" spans="2:65" s="12" customFormat="1" ht="12">
      <c r="B533" s="144"/>
      <c r="D533" s="145" t="s">
        <v>151</v>
      </c>
      <c r="E533" s="146" t="s">
        <v>19</v>
      </c>
      <c r="F533" s="147" t="s">
        <v>429</v>
      </c>
      <c r="H533" s="148">
        <v>5.5</v>
      </c>
      <c r="I533" s="149"/>
      <c r="L533" s="144"/>
      <c r="M533" s="150"/>
      <c r="T533" s="151"/>
      <c r="AT533" s="146" t="s">
        <v>151</v>
      </c>
      <c r="AU533" s="146" t="s">
        <v>82</v>
      </c>
      <c r="AV533" s="12" t="s">
        <v>82</v>
      </c>
      <c r="AW533" s="12" t="s">
        <v>33</v>
      </c>
      <c r="AX533" s="12" t="s">
        <v>72</v>
      </c>
      <c r="AY533" s="146" t="s">
        <v>139</v>
      </c>
    </row>
    <row r="534" spans="2:65" s="12" customFormat="1" ht="12">
      <c r="B534" s="144"/>
      <c r="D534" s="145" t="s">
        <v>151</v>
      </c>
      <c r="E534" s="146" t="s">
        <v>19</v>
      </c>
      <c r="F534" s="147" t="s">
        <v>430</v>
      </c>
      <c r="H534" s="148">
        <v>12.2</v>
      </c>
      <c r="I534" s="149"/>
      <c r="L534" s="144"/>
      <c r="M534" s="150"/>
      <c r="T534" s="151"/>
      <c r="AT534" s="146" t="s">
        <v>151</v>
      </c>
      <c r="AU534" s="146" t="s">
        <v>82</v>
      </c>
      <c r="AV534" s="12" t="s">
        <v>82</v>
      </c>
      <c r="AW534" s="12" t="s">
        <v>33</v>
      </c>
      <c r="AX534" s="12" t="s">
        <v>72</v>
      </c>
      <c r="AY534" s="146" t="s">
        <v>139</v>
      </c>
    </row>
    <row r="535" spans="2:65" s="12" customFormat="1" ht="12">
      <c r="B535" s="144"/>
      <c r="D535" s="145" t="s">
        <v>151</v>
      </c>
      <c r="E535" s="146" t="s">
        <v>19</v>
      </c>
      <c r="F535" s="147" t="s">
        <v>420</v>
      </c>
      <c r="H535" s="148">
        <v>28.2</v>
      </c>
      <c r="I535" s="149"/>
      <c r="L535" s="144"/>
      <c r="M535" s="150"/>
      <c r="T535" s="151"/>
      <c r="AT535" s="146" t="s">
        <v>151</v>
      </c>
      <c r="AU535" s="146" t="s">
        <v>82</v>
      </c>
      <c r="AV535" s="12" t="s">
        <v>82</v>
      </c>
      <c r="AW535" s="12" t="s">
        <v>33</v>
      </c>
      <c r="AX535" s="12" t="s">
        <v>72</v>
      </c>
      <c r="AY535" s="146" t="s">
        <v>139</v>
      </c>
    </row>
    <row r="536" spans="2:65" s="12" customFormat="1" ht="12">
      <c r="B536" s="144"/>
      <c r="D536" s="145" t="s">
        <v>151</v>
      </c>
      <c r="E536" s="146" t="s">
        <v>19</v>
      </c>
      <c r="F536" s="147" t="s">
        <v>431</v>
      </c>
      <c r="H536" s="148">
        <v>60.1</v>
      </c>
      <c r="I536" s="149"/>
      <c r="L536" s="144"/>
      <c r="M536" s="150"/>
      <c r="T536" s="151"/>
      <c r="AT536" s="146" t="s">
        <v>151</v>
      </c>
      <c r="AU536" s="146" t="s">
        <v>82</v>
      </c>
      <c r="AV536" s="12" t="s">
        <v>82</v>
      </c>
      <c r="AW536" s="12" t="s">
        <v>33</v>
      </c>
      <c r="AX536" s="12" t="s">
        <v>72</v>
      </c>
      <c r="AY536" s="146" t="s">
        <v>139</v>
      </c>
    </row>
    <row r="537" spans="2:65" s="12" customFormat="1" ht="12">
      <c r="B537" s="144"/>
      <c r="D537" s="145" t="s">
        <v>151</v>
      </c>
      <c r="E537" s="146" t="s">
        <v>19</v>
      </c>
      <c r="F537" s="147" t="s">
        <v>410</v>
      </c>
      <c r="H537" s="148">
        <v>5.25</v>
      </c>
      <c r="I537" s="149"/>
      <c r="L537" s="144"/>
      <c r="M537" s="150"/>
      <c r="T537" s="151"/>
      <c r="AT537" s="146" t="s">
        <v>151</v>
      </c>
      <c r="AU537" s="146" t="s">
        <v>82</v>
      </c>
      <c r="AV537" s="12" t="s">
        <v>82</v>
      </c>
      <c r="AW537" s="12" t="s">
        <v>33</v>
      </c>
      <c r="AX537" s="12" t="s">
        <v>72</v>
      </c>
      <c r="AY537" s="146" t="s">
        <v>139</v>
      </c>
    </row>
    <row r="538" spans="2:65" s="13" customFormat="1" ht="12">
      <c r="B538" s="152"/>
      <c r="D538" s="145" t="s">
        <v>151</v>
      </c>
      <c r="E538" s="153" t="s">
        <v>19</v>
      </c>
      <c r="F538" s="154" t="s">
        <v>163</v>
      </c>
      <c r="H538" s="155">
        <v>392.15</v>
      </c>
      <c r="I538" s="156"/>
      <c r="L538" s="152"/>
      <c r="M538" s="157"/>
      <c r="T538" s="158"/>
      <c r="AT538" s="153" t="s">
        <v>151</v>
      </c>
      <c r="AU538" s="153" t="s">
        <v>82</v>
      </c>
      <c r="AV538" s="13" t="s">
        <v>147</v>
      </c>
      <c r="AW538" s="13" t="s">
        <v>33</v>
      </c>
      <c r="AX538" s="13" t="s">
        <v>80</v>
      </c>
      <c r="AY538" s="153" t="s">
        <v>139</v>
      </c>
    </row>
    <row r="539" spans="2:65" s="11" customFormat="1" ht="22.75" customHeight="1">
      <c r="B539" s="115"/>
      <c r="D539" s="116" t="s">
        <v>71</v>
      </c>
      <c r="E539" s="125" t="s">
        <v>992</v>
      </c>
      <c r="F539" s="125" t="s">
        <v>993</v>
      </c>
      <c r="I539" s="118"/>
      <c r="J539" s="126">
        <f>BK539</f>
        <v>0</v>
      </c>
      <c r="L539" s="115"/>
      <c r="M539" s="120"/>
      <c r="P539" s="121">
        <f>SUM(P540:P541)</f>
        <v>0</v>
      </c>
      <c r="R539" s="121">
        <f>SUM(R540:R541)</f>
        <v>0</v>
      </c>
      <c r="T539" s="122">
        <f>SUM(T540:T541)</f>
        <v>0</v>
      </c>
      <c r="AR539" s="116" t="s">
        <v>80</v>
      </c>
      <c r="AT539" s="123" t="s">
        <v>71</v>
      </c>
      <c r="AU539" s="123" t="s">
        <v>80</v>
      </c>
      <c r="AY539" s="116" t="s">
        <v>139</v>
      </c>
      <c r="BK539" s="124">
        <f>SUM(BK540:BK541)</f>
        <v>0</v>
      </c>
    </row>
    <row r="540" spans="2:65" s="1" customFormat="1" ht="55.5" customHeight="1">
      <c r="B540" s="32"/>
      <c r="C540" s="127" t="s">
        <v>994</v>
      </c>
      <c r="D540" s="127" t="s">
        <v>142</v>
      </c>
      <c r="E540" s="128" t="s">
        <v>995</v>
      </c>
      <c r="F540" s="129" t="s">
        <v>996</v>
      </c>
      <c r="G540" s="130" t="s">
        <v>283</v>
      </c>
      <c r="H540" s="131">
        <v>115.71899999999999</v>
      </c>
      <c r="I540" s="132"/>
      <c r="J540" s="133">
        <f>ROUND(I540*H540,2)</f>
        <v>0</v>
      </c>
      <c r="K540" s="129" t="s">
        <v>146</v>
      </c>
      <c r="L540" s="32"/>
      <c r="M540" s="134" t="s">
        <v>19</v>
      </c>
      <c r="N540" s="135" t="s">
        <v>43</v>
      </c>
      <c r="P540" s="136">
        <f>O540*H540</f>
        <v>0</v>
      </c>
      <c r="Q540" s="136">
        <v>0</v>
      </c>
      <c r="R540" s="136">
        <f>Q540*H540</f>
        <v>0</v>
      </c>
      <c r="S540" s="136">
        <v>0</v>
      </c>
      <c r="T540" s="137">
        <f>S540*H540</f>
        <v>0</v>
      </c>
      <c r="AR540" s="138" t="s">
        <v>147</v>
      </c>
      <c r="AT540" s="138" t="s">
        <v>142</v>
      </c>
      <c r="AU540" s="138" t="s">
        <v>82</v>
      </c>
      <c r="AY540" s="17" t="s">
        <v>139</v>
      </c>
      <c r="BE540" s="139">
        <f>IF(N540="základní",J540,0)</f>
        <v>0</v>
      </c>
      <c r="BF540" s="139">
        <f>IF(N540="snížená",J540,0)</f>
        <v>0</v>
      </c>
      <c r="BG540" s="139">
        <f>IF(N540="zákl. přenesená",J540,0)</f>
        <v>0</v>
      </c>
      <c r="BH540" s="139">
        <f>IF(N540="sníž. přenesená",J540,0)</f>
        <v>0</v>
      </c>
      <c r="BI540" s="139">
        <f>IF(N540="nulová",J540,0)</f>
        <v>0</v>
      </c>
      <c r="BJ540" s="17" t="s">
        <v>80</v>
      </c>
      <c r="BK540" s="139">
        <f>ROUND(I540*H540,2)</f>
        <v>0</v>
      </c>
      <c r="BL540" s="17" t="s">
        <v>147</v>
      </c>
      <c r="BM540" s="138" t="s">
        <v>997</v>
      </c>
    </row>
    <row r="541" spans="2:65" s="1" customFormat="1" ht="11">
      <c r="B541" s="32"/>
      <c r="D541" s="140" t="s">
        <v>149</v>
      </c>
      <c r="F541" s="141" t="s">
        <v>998</v>
      </c>
      <c r="I541" s="142"/>
      <c r="L541" s="32"/>
      <c r="M541" s="143"/>
      <c r="T541" s="53"/>
      <c r="AT541" s="17" t="s">
        <v>149</v>
      </c>
      <c r="AU541" s="17" t="s">
        <v>82</v>
      </c>
    </row>
    <row r="542" spans="2:65" s="11" customFormat="1" ht="26" customHeight="1">
      <c r="B542" s="115"/>
      <c r="D542" s="116" t="s">
        <v>71</v>
      </c>
      <c r="E542" s="117" t="s">
        <v>353</v>
      </c>
      <c r="F542" s="117" t="s">
        <v>354</v>
      </c>
      <c r="I542" s="118"/>
      <c r="J542" s="119">
        <f>BK542</f>
        <v>0</v>
      </c>
      <c r="L542" s="115"/>
      <c r="M542" s="120"/>
      <c r="P542" s="121">
        <f>P543+P598+P628+P643+P756+P857+P974+P1082+P1103</f>
        <v>0</v>
      </c>
      <c r="R542" s="121">
        <f>R543+R598+R628+R643+R756+R857+R974+R1082+R1103</f>
        <v>21.855348099999997</v>
      </c>
      <c r="T542" s="122">
        <f>T543+T598+T628+T643+T756+T857+T974+T1082+T1103</f>
        <v>0.48799999999999999</v>
      </c>
      <c r="AR542" s="116" t="s">
        <v>82</v>
      </c>
      <c r="AT542" s="123" t="s">
        <v>71</v>
      </c>
      <c r="AU542" s="123" t="s">
        <v>72</v>
      </c>
      <c r="AY542" s="116" t="s">
        <v>139</v>
      </c>
      <c r="BK542" s="124">
        <f>BK543+BK598+BK628+BK643+BK756+BK857+BK974+BK1082+BK1103</f>
        <v>0</v>
      </c>
    </row>
    <row r="543" spans="2:65" s="11" customFormat="1" ht="22.75" customHeight="1">
      <c r="B543" s="115"/>
      <c r="D543" s="116" t="s">
        <v>71</v>
      </c>
      <c r="E543" s="125" t="s">
        <v>355</v>
      </c>
      <c r="F543" s="125" t="s">
        <v>356</v>
      </c>
      <c r="I543" s="118"/>
      <c r="J543" s="126">
        <f>BK543</f>
        <v>0</v>
      </c>
      <c r="L543" s="115"/>
      <c r="M543" s="120"/>
      <c r="P543" s="121">
        <f>SUM(P544:P597)</f>
        <v>0</v>
      </c>
      <c r="R543" s="121">
        <f>SUM(R544:R597)</f>
        <v>1.2349391999999999</v>
      </c>
      <c r="T543" s="122">
        <f>SUM(T544:T597)</f>
        <v>0</v>
      </c>
      <c r="AR543" s="116" t="s">
        <v>82</v>
      </c>
      <c r="AT543" s="123" t="s">
        <v>71</v>
      </c>
      <c r="AU543" s="123" t="s">
        <v>80</v>
      </c>
      <c r="AY543" s="116" t="s">
        <v>139</v>
      </c>
      <c r="BK543" s="124">
        <f>SUM(BK544:BK597)</f>
        <v>0</v>
      </c>
    </row>
    <row r="544" spans="2:65" s="1" customFormat="1" ht="33" customHeight="1">
      <c r="B544" s="32"/>
      <c r="C544" s="127" t="s">
        <v>999</v>
      </c>
      <c r="D544" s="127" t="s">
        <v>142</v>
      </c>
      <c r="E544" s="128" t="s">
        <v>1000</v>
      </c>
      <c r="F544" s="129" t="s">
        <v>1001</v>
      </c>
      <c r="G544" s="130" t="s">
        <v>211</v>
      </c>
      <c r="H544" s="131">
        <v>176.57499999999999</v>
      </c>
      <c r="I544" s="132"/>
      <c r="J544" s="133">
        <f>ROUND(I544*H544,2)</f>
        <v>0</v>
      </c>
      <c r="K544" s="129" t="s">
        <v>146</v>
      </c>
      <c r="L544" s="32"/>
      <c r="M544" s="134" t="s">
        <v>19</v>
      </c>
      <c r="N544" s="135" t="s">
        <v>43</v>
      </c>
      <c r="P544" s="136">
        <f>O544*H544</f>
        <v>0</v>
      </c>
      <c r="Q544" s="136">
        <v>0</v>
      </c>
      <c r="R544" s="136">
        <f>Q544*H544</f>
        <v>0</v>
      </c>
      <c r="S544" s="136">
        <v>0</v>
      </c>
      <c r="T544" s="137">
        <f>S544*H544</f>
        <v>0</v>
      </c>
      <c r="AR544" s="138" t="s">
        <v>286</v>
      </c>
      <c r="AT544" s="138" t="s">
        <v>142</v>
      </c>
      <c r="AU544" s="138" t="s">
        <v>82</v>
      </c>
      <c r="AY544" s="17" t="s">
        <v>139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7" t="s">
        <v>80</v>
      </c>
      <c r="BK544" s="139">
        <f>ROUND(I544*H544,2)</f>
        <v>0</v>
      </c>
      <c r="BL544" s="17" t="s">
        <v>286</v>
      </c>
      <c r="BM544" s="138" t="s">
        <v>1002</v>
      </c>
    </row>
    <row r="545" spans="2:51" s="1" customFormat="1" ht="11">
      <c r="B545" s="32"/>
      <c r="D545" s="140" t="s">
        <v>149</v>
      </c>
      <c r="F545" s="141" t="s">
        <v>1003</v>
      </c>
      <c r="I545" s="142"/>
      <c r="L545" s="32"/>
      <c r="M545" s="143"/>
      <c r="T545" s="53"/>
      <c r="AT545" s="17" t="s">
        <v>149</v>
      </c>
      <c r="AU545" s="17" t="s">
        <v>82</v>
      </c>
    </row>
    <row r="546" spans="2:51" s="12" customFormat="1" ht="12">
      <c r="B546" s="144"/>
      <c r="D546" s="145" t="s">
        <v>151</v>
      </c>
      <c r="E546" s="146" t="s">
        <v>19</v>
      </c>
      <c r="F546" s="147" t="s">
        <v>906</v>
      </c>
      <c r="H546" s="148">
        <v>49.09</v>
      </c>
      <c r="I546" s="149"/>
      <c r="L546" s="144"/>
      <c r="M546" s="150"/>
      <c r="T546" s="151"/>
      <c r="AT546" s="146" t="s">
        <v>151</v>
      </c>
      <c r="AU546" s="146" t="s">
        <v>82</v>
      </c>
      <c r="AV546" s="12" t="s">
        <v>82</v>
      </c>
      <c r="AW546" s="12" t="s">
        <v>33</v>
      </c>
      <c r="AX546" s="12" t="s">
        <v>72</v>
      </c>
      <c r="AY546" s="146" t="s">
        <v>139</v>
      </c>
    </row>
    <row r="547" spans="2:51" s="12" customFormat="1" ht="12">
      <c r="B547" s="144"/>
      <c r="D547" s="145" t="s">
        <v>151</v>
      </c>
      <c r="E547" s="146" t="s">
        <v>19</v>
      </c>
      <c r="F547" s="147" t="s">
        <v>907</v>
      </c>
      <c r="H547" s="148">
        <v>12.11</v>
      </c>
      <c r="I547" s="149"/>
      <c r="L547" s="144"/>
      <c r="M547" s="150"/>
      <c r="T547" s="151"/>
      <c r="AT547" s="146" t="s">
        <v>151</v>
      </c>
      <c r="AU547" s="146" t="s">
        <v>82</v>
      </c>
      <c r="AV547" s="12" t="s">
        <v>82</v>
      </c>
      <c r="AW547" s="12" t="s">
        <v>33</v>
      </c>
      <c r="AX547" s="12" t="s">
        <v>72</v>
      </c>
      <c r="AY547" s="146" t="s">
        <v>139</v>
      </c>
    </row>
    <row r="548" spans="2:51" s="12" customFormat="1" ht="12">
      <c r="B548" s="144"/>
      <c r="D548" s="145" t="s">
        <v>151</v>
      </c>
      <c r="E548" s="146" t="s">
        <v>19</v>
      </c>
      <c r="F548" s="147" t="s">
        <v>908</v>
      </c>
      <c r="H548" s="148">
        <v>48.97</v>
      </c>
      <c r="I548" s="149"/>
      <c r="L548" s="144"/>
      <c r="M548" s="150"/>
      <c r="T548" s="151"/>
      <c r="AT548" s="146" t="s">
        <v>151</v>
      </c>
      <c r="AU548" s="146" t="s">
        <v>82</v>
      </c>
      <c r="AV548" s="12" t="s">
        <v>82</v>
      </c>
      <c r="AW548" s="12" t="s">
        <v>33</v>
      </c>
      <c r="AX548" s="12" t="s">
        <v>72</v>
      </c>
      <c r="AY548" s="146" t="s">
        <v>139</v>
      </c>
    </row>
    <row r="549" spans="2:51" s="12" customFormat="1" ht="12">
      <c r="B549" s="144"/>
      <c r="D549" s="145" t="s">
        <v>151</v>
      </c>
      <c r="E549" s="146" t="s">
        <v>19</v>
      </c>
      <c r="F549" s="147" t="s">
        <v>909</v>
      </c>
      <c r="H549" s="148">
        <v>5.14</v>
      </c>
      <c r="I549" s="149"/>
      <c r="L549" s="144"/>
      <c r="M549" s="150"/>
      <c r="T549" s="151"/>
      <c r="AT549" s="146" t="s">
        <v>151</v>
      </c>
      <c r="AU549" s="146" t="s">
        <v>82</v>
      </c>
      <c r="AV549" s="12" t="s">
        <v>82</v>
      </c>
      <c r="AW549" s="12" t="s">
        <v>33</v>
      </c>
      <c r="AX549" s="12" t="s">
        <v>72</v>
      </c>
      <c r="AY549" s="146" t="s">
        <v>139</v>
      </c>
    </row>
    <row r="550" spans="2:51" s="12" customFormat="1" ht="12">
      <c r="B550" s="144"/>
      <c r="D550" s="145" t="s">
        <v>151</v>
      </c>
      <c r="E550" s="146" t="s">
        <v>19</v>
      </c>
      <c r="F550" s="147" t="s">
        <v>910</v>
      </c>
      <c r="H550" s="148">
        <v>6.5250000000000004</v>
      </c>
      <c r="I550" s="149"/>
      <c r="L550" s="144"/>
      <c r="M550" s="150"/>
      <c r="T550" s="151"/>
      <c r="AT550" s="146" t="s">
        <v>151</v>
      </c>
      <c r="AU550" s="146" t="s">
        <v>82</v>
      </c>
      <c r="AV550" s="12" t="s">
        <v>82</v>
      </c>
      <c r="AW550" s="12" t="s">
        <v>33</v>
      </c>
      <c r="AX550" s="12" t="s">
        <v>72</v>
      </c>
      <c r="AY550" s="146" t="s">
        <v>139</v>
      </c>
    </row>
    <row r="551" spans="2:51" s="15" customFormat="1" ht="12">
      <c r="B551" s="165"/>
      <c r="D551" s="145" t="s">
        <v>151</v>
      </c>
      <c r="E551" s="166" t="s">
        <v>19</v>
      </c>
      <c r="F551" s="167" t="s">
        <v>854</v>
      </c>
      <c r="H551" s="168">
        <v>121.83500000000001</v>
      </c>
      <c r="I551" s="169"/>
      <c r="L551" s="165"/>
      <c r="M551" s="170"/>
      <c r="T551" s="171"/>
      <c r="AT551" s="166" t="s">
        <v>151</v>
      </c>
      <c r="AU551" s="166" t="s">
        <v>82</v>
      </c>
      <c r="AV551" s="15" t="s">
        <v>176</v>
      </c>
      <c r="AW551" s="15" t="s">
        <v>33</v>
      </c>
      <c r="AX551" s="15" t="s">
        <v>72</v>
      </c>
      <c r="AY551" s="166" t="s">
        <v>139</v>
      </c>
    </row>
    <row r="552" spans="2:51" s="12" customFormat="1" ht="12">
      <c r="B552" s="144"/>
      <c r="D552" s="145" t="s">
        <v>151</v>
      </c>
      <c r="E552" s="146" t="s">
        <v>19</v>
      </c>
      <c r="F552" s="147" t="s">
        <v>911</v>
      </c>
      <c r="H552" s="148">
        <v>4.3600000000000003</v>
      </c>
      <c r="I552" s="149"/>
      <c r="L552" s="144"/>
      <c r="M552" s="150"/>
      <c r="T552" s="151"/>
      <c r="AT552" s="146" t="s">
        <v>151</v>
      </c>
      <c r="AU552" s="146" t="s">
        <v>82</v>
      </c>
      <c r="AV552" s="12" t="s">
        <v>82</v>
      </c>
      <c r="AW552" s="12" t="s">
        <v>33</v>
      </c>
      <c r="AX552" s="12" t="s">
        <v>72</v>
      </c>
      <c r="AY552" s="146" t="s">
        <v>139</v>
      </c>
    </row>
    <row r="553" spans="2:51" s="12" customFormat="1" ht="12">
      <c r="B553" s="144"/>
      <c r="D553" s="145" t="s">
        <v>151</v>
      </c>
      <c r="E553" s="146" t="s">
        <v>19</v>
      </c>
      <c r="F553" s="147" t="s">
        <v>912</v>
      </c>
      <c r="H553" s="148">
        <v>4.9800000000000004</v>
      </c>
      <c r="I553" s="149"/>
      <c r="L553" s="144"/>
      <c r="M553" s="150"/>
      <c r="T553" s="151"/>
      <c r="AT553" s="146" t="s">
        <v>151</v>
      </c>
      <c r="AU553" s="146" t="s">
        <v>82</v>
      </c>
      <c r="AV553" s="12" t="s">
        <v>82</v>
      </c>
      <c r="AW553" s="12" t="s">
        <v>33</v>
      </c>
      <c r="AX553" s="12" t="s">
        <v>72</v>
      </c>
      <c r="AY553" s="146" t="s">
        <v>139</v>
      </c>
    </row>
    <row r="554" spans="2:51" s="15" customFormat="1" ht="12">
      <c r="B554" s="165"/>
      <c r="D554" s="145" t="s">
        <v>151</v>
      </c>
      <c r="E554" s="166" t="s">
        <v>19</v>
      </c>
      <c r="F554" s="167" t="s">
        <v>857</v>
      </c>
      <c r="H554" s="168">
        <v>9.34</v>
      </c>
      <c r="I554" s="169"/>
      <c r="L554" s="165"/>
      <c r="M554" s="170"/>
      <c r="T554" s="171"/>
      <c r="AT554" s="166" t="s">
        <v>151</v>
      </c>
      <c r="AU554" s="166" t="s">
        <v>82</v>
      </c>
      <c r="AV554" s="15" t="s">
        <v>176</v>
      </c>
      <c r="AW554" s="15" t="s">
        <v>33</v>
      </c>
      <c r="AX554" s="15" t="s">
        <v>72</v>
      </c>
      <c r="AY554" s="166" t="s">
        <v>139</v>
      </c>
    </row>
    <row r="555" spans="2:51" s="12" customFormat="1" ht="12">
      <c r="B555" s="144"/>
      <c r="D555" s="145" t="s">
        <v>151</v>
      </c>
      <c r="E555" s="146" t="s">
        <v>19</v>
      </c>
      <c r="F555" s="147" t="s">
        <v>913</v>
      </c>
      <c r="H555" s="148">
        <v>4.6399999999999997</v>
      </c>
      <c r="I555" s="149"/>
      <c r="L555" s="144"/>
      <c r="M555" s="150"/>
      <c r="T555" s="151"/>
      <c r="AT555" s="146" t="s">
        <v>151</v>
      </c>
      <c r="AU555" s="146" t="s">
        <v>82</v>
      </c>
      <c r="AV555" s="12" t="s">
        <v>82</v>
      </c>
      <c r="AW555" s="12" t="s">
        <v>33</v>
      </c>
      <c r="AX555" s="12" t="s">
        <v>72</v>
      </c>
      <c r="AY555" s="146" t="s">
        <v>139</v>
      </c>
    </row>
    <row r="556" spans="2:51" s="12" customFormat="1" ht="12">
      <c r="B556" s="144"/>
      <c r="D556" s="145" t="s">
        <v>151</v>
      </c>
      <c r="E556" s="146" t="s">
        <v>19</v>
      </c>
      <c r="F556" s="147" t="s">
        <v>914</v>
      </c>
      <c r="H556" s="148">
        <v>3.02</v>
      </c>
      <c r="I556" s="149"/>
      <c r="L556" s="144"/>
      <c r="M556" s="150"/>
      <c r="T556" s="151"/>
      <c r="AT556" s="146" t="s">
        <v>151</v>
      </c>
      <c r="AU556" s="146" t="s">
        <v>82</v>
      </c>
      <c r="AV556" s="12" t="s">
        <v>82</v>
      </c>
      <c r="AW556" s="12" t="s">
        <v>33</v>
      </c>
      <c r="AX556" s="12" t="s">
        <v>72</v>
      </c>
      <c r="AY556" s="146" t="s">
        <v>139</v>
      </c>
    </row>
    <row r="557" spans="2:51" s="12" customFormat="1" ht="12">
      <c r="B557" s="144"/>
      <c r="D557" s="145" t="s">
        <v>151</v>
      </c>
      <c r="E557" s="146" t="s">
        <v>19</v>
      </c>
      <c r="F557" s="147" t="s">
        <v>915</v>
      </c>
      <c r="H557" s="148">
        <v>1.94</v>
      </c>
      <c r="I557" s="149"/>
      <c r="L557" s="144"/>
      <c r="M557" s="150"/>
      <c r="T557" s="151"/>
      <c r="AT557" s="146" t="s">
        <v>151</v>
      </c>
      <c r="AU557" s="146" t="s">
        <v>82</v>
      </c>
      <c r="AV557" s="12" t="s">
        <v>82</v>
      </c>
      <c r="AW557" s="12" t="s">
        <v>33</v>
      </c>
      <c r="AX557" s="12" t="s">
        <v>72</v>
      </c>
      <c r="AY557" s="146" t="s">
        <v>139</v>
      </c>
    </row>
    <row r="558" spans="2:51" s="12" customFormat="1" ht="12">
      <c r="B558" s="144"/>
      <c r="D558" s="145" t="s">
        <v>151</v>
      </c>
      <c r="E558" s="146" t="s">
        <v>19</v>
      </c>
      <c r="F558" s="147" t="s">
        <v>916</v>
      </c>
      <c r="H558" s="148">
        <v>8.1199999999999992</v>
      </c>
      <c r="I558" s="149"/>
      <c r="L558" s="144"/>
      <c r="M558" s="150"/>
      <c r="T558" s="151"/>
      <c r="AT558" s="146" t="s">
        <v>151</v>
      </c>
      <c r="AU558" s="146" t="s">
        <v>82</v>
      </c>
      <c r="AV558" s="12" t="s">
        <v>82</v>
      </c>
      <c r="AW558" s="12" t="s">
        <v>33</v>
      </c>
      <c r="AX558" s="12" t="s">
        <v>72</v>
      </c>
      <c r="AY558" s="146" t="s">
        <v>139</v>
      </c>
    </row>
    <row r="559" spans="2:51" s="12" customFormat="1" ht="12">
      <c r="B559" s="144"/>
      <c r="D559" s="145" t="s">
        <v>151</v>
      </c>
      <c r="E559" s="146" t="s">
        <v>19</v>
      </c>
      <c r="F559" s="147" t="s">
        <v>917</v>
      </c>
      <c r="H559" s="148">
        <v>2.92</v>
      </c>
      <c r="I559" s="149"/>
      <c r="L559" s="144"/>
      <c r="M559" s="150"/>
      <c r="T559" s="151"/>
      <c r="AT559" s="146" t="s">
        <v>151</v>
      </c>
      <c r="AU559" s="146" t="s">
        <v>82</v>
      </c>
      <c r="AV559" s="12" t="s">
        <v>82</v>
      </c>
      <c r="AW559" s="12" t="s">
        <v>33</v>
      </c>
      <c r="AX559" s="12" t="s">
        <v>72</v>
      </c>
      <c r="AY559" s="146" t="s">
        <v>139</v>
      </c>
    </row>
    <row r="560" spans="2:51" s="12" customFormat="1" ht="12">
      <c r="B560" s="144"/>
      <c r="D560" s="145" t="s">
        <v>151</v>
      </c>
      <c r="E560" s="146" t="s">
        <v>19</v>
      </c>
      <c r="F560" s="147" t="s">
        <v>918</v>
      </c>
      <c r="H560" s="148">
        <v>4.42</v>
      </c>
      <c r="I560" s="149"/>
      <c r="L560" s="144"/>
      <c r="M560" s="150"/>
      <c r="T560" s="151"/>
      <c r="AT560" s="146" t="s">
        <v>151</v>
      </c>
      <c r="AU560" s="146" t="s">
        <v>82</v>
      </c>
      <c r="AV560" s="12" t="s">
        <v>82</v>
      </c>
      <c r="AW560" s="12" t="s">
        <v>33</v>
      </c>
      <c r="AX560" s="12" t="s">
        <v>72</v>
      </c>
      <c r="AY560" s="146" t="s">
        <v>139</v>
      </c>
    </row>
    <row r="561" spans="2:65" s="12" customFormat="1" ht="12">
      <c r="B561" s="144"/>
      <c r="D561" s="145" t="s">
        <v>151</v>
      </c>
      <c r="E561" s="146" t="s">
        <v>19</v>
      </c>
      <c r="F561" s="147" t="s">
        <v>919</v>
      </c>
      <c r="H561" s="148">
        <v>4.0599999999999996</v>
      </c>
      <c r="I561" s="149"/>
      <c r="L561" s="144"/>
      <c r="M561" s="150"/>
      <c r="T561" s="151"/>
      <c r="AT561" s="146" t="s">
        <v>151</v>
      </c>
      <c r="AU561" s="146" t="s">
        <v>82</v>
      </c>
      <c r="AV561" s="12" t="s">
        <v>82</v>
      </c>
      <c r="AW561" s="12" t="s">
        <v>33</v>
      </c>
      <c r="AX561" s="12" t="s">
        <v>72</v>
      </c>
      <c r="AY561" s="146" t="s">
        <v>139</v>
      </c>
    </row>
    <row r="562" spans="2:65" s="12" customFormat="1" ht="12">
      <c r="B562" s="144"/>
      <c r="D562" s="145" t="s">
        <v>151</v>
      </c>
      <c r="E562" s="146" t="s">
        <v>19</v>
      </c>
      <c r="F562" s="147" t="s">
        <v>920</v>
      </c>
      <c r="H562" s="148">
        <v>1.95</v>
      </c>
      <c r="I562" s="149"/>
      <c r="L562" s="144"/>
      <c r="M562" s="150"/>
      <c r="T562" s="151"/>
      <c r="AT562" s="146" t="s">
        <v>151</v>
      </c>
      <c r="AU562" s="146" t="s">
        <v>82</v>
      </c>
      <c r="AV562" s="12" t="s">
        <v>82</v>
      </c>
      <c r="AW562" s="12" t="s">
        <v>33</v>
      </c>
      <c r="AX562" s="12" t="s">
        <v>72</v>
      </c>
      <c r="AY562" s="146" t="s">
        <v>139</v>
      </c>
    </row>
    <row r="563" spans="2:65" s="15" customFormat="1" ht="12">
      <c r="B563" s="165"/>
      <c r="D563" s="145" t="s">
        <v>151</v>
      </c>
      <c r="E563" s="166" t="s">
        <v>19</v>
      </c>
      <c r="F563" s="167" t="s">
        <v>866</v>
      </c>
      <c r="H563" s="168">
        <v>31.07</v>
      </c>
      <c r="I563" s="169"/>
      <c r="L563" s="165"/>
      <c r="M563" s="170"/>
      <c r="T563" s="171"/>
      <c r="AT563" s="166" t="s">
        <v>151</v>
      </c>
      <c r="AU563" s="166" t="s">
        <v>82</v>
      </c>
      <c r="AV563" s="15" t="s">
        <v>176</v>
      </c>
      <c r="AW563" s="15" t="s">
        <v>33</v>
      </c>
      <c r="AX563" s="15" t="s">
        <v>72</v>
      </c>
      <c r="AY563" s="166" t="s">
        <v>139</v>
      </c>
    </row>
    <row r="564" spans="2:65" s="12" customFormat="1" ht="12">
      <c r="B564" s="144"/>
      <c r="D564" s="145" t="s">
        <v>151</v>
      </c>
      <c r="E564" s="146" t="s">
        <v>19</v>
      </c>
      <c r="F564" s="147" t="s">
        <v>921</v>
      </c>
      <c r="H564" s="148">
        <v>14.33</v>
      </c>
      <c r="I564" s="149"/>
      <c r="L564" s="144"/>
      <c r="M564" s="150"/>
      <c r="T564" s="151"/>
      <c r="AT564" s="146" t="s">
        <v>151</v>
      </c>
      <c r="AU564" s="146" t="s">
        <v>82</v>
      </c>
      <c r="AV564" s="12" t="s">
        <v>82</v>
      </c>
      <c r="AW564" s="12" t="s">
        <v>33</v>
      </c>
      <c r="AX564" s="12" t="s">
        <v>72</v>
      </c>
      <c r="AY564" s="146" t="s">
        <v>139</v>
      </c>
    </row>
    <row r="565" spans="2:65" s="15" customFormat="1" ht="12">
      <c r="B565" s="165"/>
      <c r="D565" s="145" t="s">
        <v>151</v>
      </c>
      <c r="E565" s="166" t="s">
        <v>19</v>
      </c>
      <c r="F565" s="167" t="s">
        <v>868</v>
      </c>
      <c r="H565" s="168">
        <v>14.33</v>
      </c>
      <c r="I565" s="169"/>
      <c r="L565" s="165"/>
      <c r="M565" s="170"/>
      <c r="T565" s="171"/>
      <c r="AT565" s="166" t="s">
        <v>151</v>
      </c>
      <c r="AU565" s="166" t="s">
        <v>82</v>
      </c>
      <c r="AV565" s="15" t="s">
        <v>176</v>
      </c>
      <c r="AW565" s="15" t="s">
        <v>33</v>
      </c>
      <c r="AX565" s="15" t="s">
        <v>72</v>
      </c>
      <c r="AY565" s="166" t="s">
        <v>139</v>
      </c>
    </row>
    <row r="566" spans="2:65" s="13" customFormat="1" ht="12">
      <c r="B566" s="152"/>
      <c r="D566" s="145" t="s">
        <v>151</v>
      </c>
      <c r="E566" s="153" t="s">
        <v>19</v>
      </c>
      <c r="F566" s="154" t="s">
        <v>163</v>
      </c>
      <c r="H566" s="155">
        <v>176.57499999999999</v>
      </c>
      <c r="I566" s="156"/>
      <c r="L566" s="152"/>
      <c r="M566" s="157"/>
      <c r="T566" s="158"/>
      <c r="AT566" s="153" t="s">
        <v>151</v>
      </c>
      <c r="AU566" s="153" t="s">
        <v>82</v>
      </c>
      <c r="AV566" s="13" t="s">
        <v>147</v>
      </c>
      <c r="AW566" s="13" t="s">
        <v>33</v>
      </c>
      <c r="AX566" s="13" t="s">
        <v>80</v>
      </c>
      <c r="AY566" s="153" t="s">
        <v>139</v>
      </c>
    </row>
    <row r="567" spans="2:65" s="1" customFormat="1" ht="16.5" customHeight="1">
      <c r="B567" s="32"/>
      <c r="C567" s="172" t="s">
        <v>1004</v>
      </c>
      <c r="D567" s="172" t="s">
        <v>519</v>
      </c>
      <c r="E567" s="173" t="s">
        <v>1005</v>
      </c>
      <c r="F567" s="174" t="s">
        <v>1006</v>
      </c>
      <c r="G567" s="175" t="s">
        <v>283</v>
      </c>
      <c r="H567" s="176">
        <v>5.2999999999999999E-2</v>
      </c>
      <c r="I567" s="177"/>
      <c r="J567" s="178">
        <f>ROUND(I567*H567,2)</f>
        <v>0</v>
      </c>
      <c r="K567" s="174" t="s">
        <v>146</v>
      </c>
      <c r="L567" s="179"/>
      <c r="M567" s="180" t="s">
        <v>19</v>
      </c>
      <c r="N567" s="181" t="s">
        <v>43</v>
      </c>
      <c r="P567" s="136">
        <f>O567*H567</f>
        <v>0</v>
      </c>
      <c r="Q567" s="136">
        <v>1</v>
      </c>
      <c r="R567" s="136">
        <f>Q567*H567</f>
        <v>5.2999999999999999E-2</v>
      </c>
      <c r="S567" s="136">
        <v>0</v>
      </c>
      <c r="T567" s="137">
        <f>S567*H567</f>
        <v>0</v>
      </c>
      <c r="AR567" s="138" t="s">
        <v>423</v>
      </c>
      <c r="AT567" s="138" t="s">
        <v>519</v>
      </c>
      <c r="AU567" s="138" t="s">
        <v>82</v>
      </c>
      <c r="AY567" s="17" t="s">
        <v>139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7" t="s">
        <v>80</v>
      </c>
      <c r="BK567" s="139">
        <f>ROUND(I567*H567,2)</f>
        <v>0</v>
      </c>
      <c r="BL567" s="17" t="s">
        <v>286</v>
      </c>
      <c r="BM567" s="138" t="s">
        <v>1007</v>
      </c>
    </row>
    <row r="568" spans="2:65" s="12" customFormat="1" ht="12">
      <c r="B568" s="144"/>
      <c r="D568" s="145" t="s">
        <v>151</v>
      </c>
      <c r="F568" s="147" t="s">
        <v>1008</v>
      </c>
      <c r="H568" s="148">
        <v>5.2999999999999999E-2</v>
      </c>
      <c r="I568" s="149"/>
      <c r="L568" s="144"/>
      <c r="M568" s="150"/>
      <c r="T568" s="151"/>
      <c r="AT568" s="146" t="s">
        <v>151</v>
      </c>
      <c r="AU568" s="146" t="s">
        <v>82</v>
      </c>
      <c r="AV568" s="12" t="s">
        <v>82</v>
      </c>
      <c r="AW568" s="12" t="s">
        <v>4</v>
      </c>
      <c r="AX568" s="12" t="s">
        <v>80</v>
      </c>
      <c r="AY568" s="146" t="s">
        <v>139</v>
      </c>
    </row>
    <row r="569" spans="2:65" s="1" customFormat="1" ht="24.25" customHeight="1">
      <c r="B569" s="32"/>
      <c r="C569" s="127" t="s">
        <v>1009</v>
      </c>
      <c r="D569" s="127" t="s">
        <v>142</v>
      </c>
      <c r="E569" s="128" t="s">
        <v>1010</v>
      </c>
      <c r="F569" s="129" t="s">
        <v>1011</v>
      </c>
      <c r="G569" s="130" t="s">
        <v>211</v>
      </c>
      <c r="H569" s="131">
        <v>176.57499999999999</v>
      </c>
      <c r="I569" s="132"/>
      <c r="J569" s="133">
        <f>ROUND(I569*H569,2)</f>
        <v>0</v>
      </c>
      <c r="K569" s="129" t="s">
        <v>146</v>
      </c>
      <c r="L569" s="32"/>
      <c r="M569" s="134" t="s">
        <v>19</v>
      </c>
      <c r="N569" s="135" t="s">
        <v>43</v>
      </c>
      <c r="P569" s="136">
        <f>O569*H569</f>
        <v>0</v>
      </c>
      <c r="Q569" s="136">
        <v>4.0000000000000002E-4</v>
      </c>
      <c r="R569" s="136">
        <f>Q569*H569</f>
        <v>7.0629999999999998E-2</v>
      </c>
      <c r="S569" s="136">
        <v>0</v>
      </c>
      <c r="T569" s="137">
        <f>S569*H569</f>
        <v>0</v>
      </c>
      <c r="AR569" s="138" t="s">
        <v>286</v>
      </c>
      <c r="AT569" s="138" t="s">
        <v>142</v>
      </c>
      <c r="AU569" s="138" t="s">
        <v>82</v>
      </c>
      <c r="AY569" s="17" t="s">
        <v>139</v>
      </c>
      <c r="BE569" s="139">
        <f>IF(N569="základní",J569,0)</f>
        <v>0</v>
      </c>
      <c r="BF569" s="139">
        <f>IF(N569="snížená",J569,0)</f>
        <v>0</v>
      </c>
      <c r="BG569" s="139">
        <f>IF(N569="zákl. přenesená",J569,0)</f>
        <v>0</v>
      </c>
      <c r="BH569" s="139">
        <f>IF(N569="sníž. přenesená",J569,0)</f>
        <v>0</v>
      </c>
      <c r="BI569" s="139">
        <f>IF(N569="nulová",J569,0)</f>
        <v>0</v>
      </c>
      <c r="BJ569" s="17" t="s">
        <v>80</v>
      </c>
      <c r="BK569" s="139">
        <f>ROUND(I569*H569,2)</f>
        <v>0</v>
      </c>
      <c r="BL569" s="17" t="s">
        <v>286</v>
      </c>
      <c r="BM569" s="138" t="s">
        <v>1012</v>
      </c>
    </row>
    <row r="570" spans="2:65" s="1" customFormat="1" ht="11">
      <c r="B570" s="32"/>
      <c r="D570" s="140" t="s">
        <v>149</v>
      </c>
      <c r="F570" s="141" t="s">
        <v>1013</v>
      </c>
      <c r="I570" s="142"/>
      <c r="L570" s="32"/>
      <c r="M570" s="143"/>
      <c r="T570" s="53"/>
      <c r="AT570" s="17" t="s">
        <v>149</v>
      </c>
      <c r="AU570" s="17" t="s">
        <v>82</v>
      </c>
    </row>
    <row r="571" spans="2:65" s="12" customFormat="1" ht="12">
      <c r="B571" s="144"/>
      <c r="D571" s="145" t="s">
        <v>151</v>
      </c>
      <c r="E571" s="146" t="s">
        <v>19</v>
      </c>
      <c r="F571" s="147" t="s">
        <v>906</v>
      </c>
      <c r="H571" s="148">
        <v>49.09</v>
      </c>
      <c r="I571" s="149"/>
      <c r="L571" s="144"/>
      <c r="M571" s="150"/>
      <c r="T571" s="151"/>
      <c r="AT571" s="146" t="s">
        <v>151</v>
      </c>
      <c r="AU571" s="146" t="s">
        <v>82</v>
      </c>
      <c r="AV571" s="12" t="s">
        <v>82</v>
      </c>
      <c r="AW571" s="12" t="s">
        <v>33</v>
      </c>
      <c r="AX571" s="12" t="s">
        <v>72</v>
      </c>
      <c r="AY571" s="146" t="s">
        <v>139</v>
      </c>
    </row>
    <row r="572" spans="2:65" s="12" customFormat="1" ht="12">
      <c r="B572" s="144"/>
      <c r="D572" s="145" t="s">
        <v>151</v>
      </c>
      <c r="E572" s="146" t="s">
        <v>19</v>
      </c>
      <c r="F572" s="147" t="s">
        <v>907</v>
      </c>
      <c r="H572" s="148">
        <v>12.11</v>
      </c>
      <c r="I572" s="149"/>
      <c r="L572" s="144"/>
      <c r="M572" s="150"/>
      <c r="T572" s="151"/>
      <c r="AT572" s="146" t="s">
        <v>151</v>
      </c>
      <c r="AU572" s="146" t="s">
        <v>82</v>
      </c>
      <c r="AV572" s="12" t="s">
        <v>82</v>
      </c>
      <c r="AW572" s="12" t="s">
        <v>33</v>
      </c>
      <c r="AX572" s="12" t="s">
        <v>72</v>
      </c>
      <c r="AY572" s="146" t="s">
        <v>139</v>
      </c>
    </row>
    <row r="573" spans="2:65" s="12" customFormat="1" ht="12">
      <c r="B573" s="144"/>
      <c r="D573" s="145" t="s">
        <v>151</v>
      </c>
      <c r="E573" s="146" t="s">
        <v>19</v>
      </c>
      <c r="F573" s="147" t="s">
        <v>908</v>
      </c>
      <c r="H573" s="148">
        <v>48.97</v>
      </c>
      <c r="I573" s="149"/>
      <c r="L573" s="144"/>
      <c r="M573" s="150"/>
      <c r="T573" s="151"/>
      <c r="AT573" s="146" t="s">
        <v>151</v>
      </c>
      <c r="AU573" s="146" t="s">
        <v>82</v>
      </c>
      <c r="AV573" s="12" t="s">
        <v>82</v>
      </c>
      <c r="AW573" s="12" t="s">
        <v>33</v>
      </c>
      <c r="AX573" s="12" t="s">
        <v>72</v>
      </c>
      <c r="AY573" s="146" t="s">
        <v>139</v>
      </c>
    </row>
    <row r="574" spans="2:65" s="12" customFormat="1" ht="12">
      <c r="B574" s="144"/>
      <c r="D574" s="145" t="s">
        <v>151</v>
      </c>
      <c r="E574" s="146" t="s">
        <v>19</v>
      </c>
      <c r="F574" s="147" t="s">
        <v>909</v>
      </c>
      <c r="H574" s="148">
        <v>5.14</v>
      </c>
      <c r="I574" s="149"/>
      <c r="L574" s="144"/>
      <c r="M574" s="150"/>
      <c r="T574" s="151"/>
      <c r="AT574" s="146" t="s">
        <v>151</v>
      </c>
      <c r="AU574" s="146" t="s">
        <v>82</v>
      </c>
      <c r="AV574" s="12" t="s">
        <v>82</v>
      </c>
      <c r="AW574" s="12" t="s">
        <v>33</v>
      </c>
      <c r="AX574" s="12" t="s">
        <v>72</v>
      </c>
      <c r="AY574" s="146" t="s">
        <v>139</v>
      </c>
    </row>
    <row r="575" spans="2:65" s="12" customFormat="1" ht="12">
      <c r="B575" s="144"/>
      <c r="D575" s="145" t="s">
        <v>151</v>
      </c>
      <c r="E575" s="146" t="s">
        <v>19</v>
      </c>
      <c r="F575" s="147" t="s">
        <v>910</v>
      </c>
      <c r="H575" s="148">
        <v>6.5250000000000004</v>
      </c>
      <c r="I575" s="149"/>
      <c r="L575" s="144"/>
      <c r="M575" s="150"/>
      <c r="T575" s="151"/>
      <c r="AT575" s="146" t="s">
        <v>151</v>
      </c>
      <c r="AU575" s="146" t="s">
        <v>82</v>
      </c>
      <c r="AV575" s="12" t="s">
        <v>82</v>
      </c>
      <c r="AW575" s="12" t="s">
        <v>33</v>
      </c>
      <c r="AX575" s="12" t="s">
        <v>72</v>
      </c>
      <c r="AY575" s="146" t="s">
        <v>139</v>
      </c>
    </row>
    <row r="576" spans="2:65" s="15" customFormat="1" ht="12">
      <c r="B576" s="165"/>
      <c r="D576" s="145" t="s">
        <v>151</v>
      </c>
      <c r="E576" s="166" t="s">
        <v>19</v>
      </c>
      <c r="F576" s="167" t="s">
        <v>854</v>
      </c>
      <c r="H576" s="168">
        <v>121.83500000000001</v>
      </c>
      <c r="I576" s="169"/>
      <c r="L576" s="165"/>
      <c r="M576" s="170"/>
      <c r="T576" s="171"/>
      <c r="AT576" s="166" t="s">
        <v>151</v>
      </c>
      <c r="AU576" s="166" t="s">
        <v>82</v>
      </c>
      <c r="AV576" s="15" t="s">
        <v>176</v>
      </c>
      <c r="AW576" s="15" t="s">
        <v>33</v>
      </c>
      <c r="AX576" s="15" t="s">
        <v>72</v>
      </c>
      <c r="AY576" s="166" t="s">
        <v>139</v>
      </c>
    </row>
    <row r="577" spans="2:65" s="12" customFormat="1" ht="12">
      <c r="B577" s="144"/>
      <c r="D577" s="145" t="s">
        <v>151</v>
      </c>
      <c r="E577" s="146" t="s">
        <v>19</v>
      </c>
      <c r="F577" s="147" t="s">
        <v>911</v>
      </c>
      <c r="H577" s="148">
        <v>4.3600000000000003</v>
      </c>
      <c r="I577" s="149"/>
      <c r="L577" s="144"/>
      <c r="M577" s="150"/>
      <c r="T577" s="151"/>
      <c r="AT577" s="146" t="s">
        <v>151</v>
      </c>
      <c r="AU577" s="146" t="s">
        <v>82</v>
      </c>
      <c r="AV577" s="12" t="s">
        <v>82</v>
      </c>
      <c r="AW577" s="12" t="s">
        <v>33</v>
      </c>
      <c r="AX577" s="12" t="s">
        <v>72</v>
      </c>
      <c r="AY577" s="146" t="s">
        <v>139</v>
      </c>
    </row>
    <row r="578" spans="2:65" s="12" customFormat="1" ht="12">
      <c r="B578" s="144"/>
      <c r="D578" s="145" t="s">
        <v>151</v>
      </c>
      <c r="E578" s="146" t="s">
        <v>19</v>
      </c>
      <c r="F578" s="147" t="s">
        <v>912</v>
      </c>
      <c r="H578" s="148">
        <v>4.9800000000000004</v>
      </c>
      <c r="I578" s="149"/>
      <c r="L578" s="144"/>
      <c r="M578" s="150"/>
      <c r="T578" s="151"/>
      <c r="AT578" s="146" t="s">
        <v>151</v>
      </c>
      <c r="AU578" s="146" t="s">
        <v>82</v>
      </c>
      <c r="AV578" s="12" t="s">
        <v>82</v>
      </c>
      <c r="AW578" s="12" t="s">
        <v>33</v>
      </c>
      <c r="AX578" s="12" t="s">
        <v>72</v>
      </c>
      <c r="AY578" s="146" t="s">
        <v>139</v>
      </c>
    </row>
    <row r="579" spans="2:65" s="15" customFormat="1" ht="12">
      <c r="B579" s="165"/>
      <c r="D579" s="145" t="s">
        <v>151</v>
      </c>
      <c r="E579" s="166" t="s">
        <v>19</v>
      </c>
      <c r="F579" s="167" t="s">
        <v>857</v>
      </c>
      <c r="H579" s="168">
        <v>9.34</v>
      </c>
      <c r="I579" s="169"/>
      <c r="L579" s="165"/>
      <c r="M579" s="170"/>
      <c r="T579" s="171"/>
      <c r="AT579" s="166" t="s">
        <v>151</v>
      </c>
      <c r="AU579" s="166" t="s">
        <v>82</v>
      </c>
      <c r="AV579" s="15" t="s">
        <v>176</v>
      </c>
      <c r="AW579" s="15" t="s">
        <v>33</v>
      </c>
      <c r="AX579" s="15" t="s">
        <v>72</v>
      </c>
      <c r="AY579" s="166" t="s">
        <v>139</v>
      </c>
    </row>
    <row r="580" spans="2:65" s="12" customFormat="1" ht="12">
      <c r="B580" s="144"/>
      <c r="D580" s="145" t="s">
        <v>151</v>
      </c>
      <c r="E580" s="146" t="s">
        <v>19</v>
      </c>
      <c r="F580" s="147" t="s">
        <v>913</v>
      </c>
      <c r="H580" s="148">
        <v>4.6399999999999997</v>
      </c>
      <c r="I580" s="149"/>
      <c r="L580" s="144"/>
      <c r="M580" s="150"/>
      <c r="T580" s="151"/>
      <c r="AT580" s="146" t="s">
        <v>151</v>
      </c>
      <c r="AU580" s="146" t="s">
        <v>82</v>
      </c>
      <c r="AV580" s="12" t="s">
        <v>82</v>
      </c>
      <c r="AW580" s="12" t="s">
        <v>33</v>
      </c>
      <c r="AX580" s="12" t="s">
        <v>72</v>
      </c>
      <c r="AY580" s="146" t="s">
        <v>139</v>
      </c>
    </row>
    <row r="581" spans="2:65" s="12" customFormat="1" ht="12">
      <c r="B581" s="144"/>
      <c r="D581" s="145" t="s">
        <v>151</v>
      </c>
      <c r="E581" s="146" t="s">
        <v>19</v>
      </c>
      <c r="F581" s="147" t="s">
        <v>914</v>
      </c>
      <c r="H581" s="148">
        <v>3.02</v>
      </c>
      <c r="I581" s="149"/>
      <c r="L581" s="144"/>
      <c r="M581" s="150"/>
      <c r="T581" s="151"/>
      <c r="AT581" s="146" t="s">
        <v>151</v>
      </c>
      <c r="AU581" s="146" t="s">
        <v>82</v>
      </c>
      <c r="AV581" s="12" t="s">
        <v>82</v>
      </c>
      <c r="AW581" s="12" t="s">
        <v>33</v>
      </c>
      <c r="AX581" s="12" t="s">
        <v>72</v>
      </c>
      <c r="AY581" s="146" t="s">
        <v>139</v>
      </c>
    </row>
    <row r="582" spans="2:65" s="12" customFormat="1" ht="12">
      <c r="B582" s="144"/>
      <c r="D582" s="145" t="s">
        <v>151</v>
      </c>
      <c r="E582" s="146" t="s">
        <v>19</v>
      </c>
      <c r="F582" s="147" t="s">
        <v>915</v>
      </c>
      <c r="H582" s="148">
        <v>1.94</v>
      </c>
      <c r="I582" s="149"/>
      <c r="L582" s="144"/>
      <c r="M582" s="150"/>
      <c r="T582" s="151"/>
      <c r="AT582" s="146" t="s">
        <v>151</v>
      </c>
      <c r="AU582" s="146" t="s">
        <v>82</v>
      </c>
      <c r="AV582" s="12" t="s">
        <v>82</v>
      </c>
      <c r="AW582" s="12" t="s">
        <v>33</v>
      </c>
      <c r="AX582" s="12" t="s">
        <v>72</v>
      </c>
      <c r="AY582" s="146" t="s">
        <v>139</v>
      </c>
    </row>
    <row r="583" spans="2:65" s="12" customFormat="1" ht="12">
      <c r="B583" s="144"/>
      <c r="D583" s="145" t="s">
        <v>151</v>
      </c>
      <c r="E583" s="146" t="s">
        <v>19</v>
      </c>
      <c r="F583" s="147" t="s">
        <v>916</v>
      </c>
      <c r="H583" s="148">
        <v>8.1199999999999992</v>
      </c>
      <c r="I583" s="149"/>
      <c r="L583" s="144"/>
      <c r="M583" s="150"/>
      <c r="T583" s="151"/>
      <c r="AT583" s="146" t="s">
        <v>151</v>
      </c>
      <c r="AU583" s="146" t="s">
        <v>82</v>
      </c>
      <c r="AV583" s="12" t="s">
        <v>82</v>
      </c>
      <c r="AW583" s="12" t="s">
        <v>33</v>
      </c>
      <c r="AX583" s="12" t="s">
        <v>72</v>
      </c>
      <c r="AY583" s="146" t="s">
        <v>139</v>
      </c>
    </row>
    <row r="584" spans="2:65" s="12" customFormat="1" ht="12">
      <c r="B584" s="144"/>
      <c r="D584" s="145" t="s">
        <v>151</v>
      </c>
      <c r="E584" s="146" t="s">
        <v>19</v>
      </c>
      <c r="F584" s="147" t="s">
        <v>917</v>
      </c>
      <c r="H584" s="148">
        <v>2.92</v>
      </c>
      <c r="I584" s="149"/>
      <c r="L584" s="144"/>
      <c r="M584" s="150"/>
      <c r="T584" s="151"/>
      <c r="AT584" s="146" t="s">
        <v>151</v>
      </c>
      <c r="AU584" s="146" t="s">
        <v>82</v>
      </c>
      <c r="AV584" s="12" t="s">
        <v>82</v>
      </c>
      <c r="AW584" s="12" t="s">
        <v>33</v>
      </c>
      <c r="AX584" s="12" t="s">
        <v>72</v>
      </c>
      <c r="AY584" s="146" t="s">
        <v>139</v>
      </c>
    </row>
    <row r="585" spans="2:65" s="12" customFormat="1" ht="12">
      <c r="B585" s="144"/>
      <c r="D585" s="145" t="s">
        <v>151</v>
      </c>
      <c r="E585" s="146" t="s">
        <v>19</v>
      </c>
      <c r="F585" s="147" t="s">
        <v>918</v>
      </c>
      <c r="H585" s="148">
        <v>4.42</v>
      </c>
      <c r="I585" s="149"/>
      <c r="L585" s="144"/>
      <c r="M585" s="150"/>
      <c r="T585" s="151"/>
      <c r="AT585" s="146" t="s">
        <v>151</v>
      </c>
      <c r="AU585" s="146" t="s">
        <v>82</v>
      </c>
      <c r="AV585" s="12" t="s">
        <v>82</v>
      </c>
      <c r="AW585" s="12" t="s">
        <v>33</v>
      </c>
      <c r="AX585" s="12" t="s">
        <v>72</v>
      </c>
      <c r="AY585" s="146" t="s">
        <v>139</v>
      </c>
    </row>
    <row r="586" spans="2:65" s="12" customFormat="1" ht="12">
      <c r="B586" s="144"/>
      <c r="D586" s="145" t="s">
        <v>151</v>
      </c>
      <c r="E586" s="146" t="s">
        <v>19</v>
      </c>
      <c r="F586" s="147" t="s">
        <v>919</v>
      </c>
      <c r="H586" s="148">
        <v>4.0599999999999996</v>
      </c>
      <c r="I586" s="149"/>
      <c r="L586" s="144"/>
      <c r="M586" s="150"/>
      <c r="T586" s="151"/>
      <c r="AT586" s="146" t="s">
        <v>151</v>
      </c>
      <c r="AU586" s="146" t="s">
        <v>82</v>
      </c>
      <c r="AV586" s="12" t="s">
        <v>82</v>
      </c>
      <c r="AW586" s="12" t="s">
        <v>33</v>
      </c>
      <c r="AX586" s="12" t="s">
        <v>72</v>
      </c>
      <c r="AY586" s="146" t="s">
        <v>139</v>
      </c>
    </row>
    <row r="587" spans="2:65" s="12" customFormat="1" ht="12">
      <c r="B587" s="144"/>
      <c r="D587" s="145" t="s">
        <v>151</v>
      </c>
      <c r="E587" s="146" t="s">
        <v>19</v>
      </c>
      <c r="F587" s="147" t="s">
        <v>920</v>
      </c>
      <c r="H587" s="148">
        <v>1.95</v>
      </c>
      <c r="I587" s="149"/>
      <c r="L587" s="144"/>
      <c r="M587" s="150"/>
      <c r="T587" s="151"/>
      <c r="AT587" s="146" t="s">
        <v>151</v>
      </c>
      <c r="AU587" s="146" t="s">
        <v>82</v>
      </c>
      <c r="AV587" s="12" t="s">
        <v>82</v>
      </c>
      <c r="AW587" s="12" t="s">
        <v>33</v>
      </c>
      <c r="AX587" s="12" t="s">
        <v>72</v>
      </c>
      <c r="AY587" s="146" t="s">
        <v>139</v>
      </c>
    </row>
    <row r="588" spans="2:65" s="15" customFormat="1" ht="12">
      <c r="B588" s="165"/>
      <c r="D588" s="145" t="s">
        <v>151</v>
      </c>
      <c r="E588" s="166" t="s">
        <v>19</v>
      </c>
      <c r="F588" s="167" t="s">
        <v>866</v>
      </c>
      <c r="H588" s="168">
        <v>31.07</v>
      </c>
      <c r="I588" s="169"/>
      <c r="L588" s="165"/>
      <c r="M588" s="170"/>
      <c r="T588" s="171"/>
      <c r="AT588" s="166" t="s">
        <v>151</v>
      </c>
      <c r="AU588" s="166" t="s">
        <v>82</v>
      </c>
      <c r="AV588" s="15" t="s">
        <v>176</v>
      </c>
      <c r="AW588" s="15" t="s">
        <v>33</v>
      </c>
      <c r="AX588" s="15" t="s">
        <v>72</v>
      </c>
      <c r="AY588" s="166" t="s">
        <v>139</v>
      </c>
    </row>
    <row r="589" spans="2:65" s="12" customFormat="1" ht="12">
      <c r="B589" s="144"/>
      <c r="D589" s="145" t="s">
        <v>151</v>
      </c>
      <c r="E589" s="146" t="s">
        <v>19</v>
      </c>
      <c r="F589" s="147" t="s">
        <v>921</v>
      </c>
      <c r="H589" s="148">
        <v>14.33</v>
      </c>
      <c r="I589" s="149"/>
      <c r="L589" s="144"/>
      <c r="M589" s="150"/>
      <c r="T589" s="151"/>
      <c r="AT589" s="146" t="s">
        <v>151</v>
      </c>
      <c r="AU589" s="146" t="s">
        <v>82</v>
      </c>
      <c r="AV589" s="12" t="s">
        <v>82</v>
      </c>
      <c r="AW589" s="12" t="s">
        <v>33</v>
      </c>
      <c r="AX589" s="12" t="s">
        <v>72</v>
      </c>
      <c r="AY589" s="146" t="s">
        <v>139</v>
      </c>
    </row>
    <row r="590" spans="2:65" s="15" customFormat="1" ht="12">
      <c r="B590" s="165"/>
      <c r="D590" s="145" t="s">
        <v>151</v>
      </c>
      <c r="E590" s="166" t="s">
        <v>19</v>
      </c>
      <c r="F590" s="167" t="s">
        <v>868</v>
      </c>
      <c r="H590" s="168">
        <v>14.33</v>
      </c>
      <c r="I590" s="169"/>
      <c r="L590" s="165"/>
      <c r="M590" s="170"/>
      <c r="T590" s="171"/>
      <c r="AT590" s="166" t="s">
        <v>151</v>
      </c>
      <c r="AU590" s="166" t="s">
        <v>82</v>
      </c>
      <c r="AV590" s="15" t="s">
        <v>176</v>
      </c>
      <c r="AW590" s="15" t="s">
        <v>33</v>
      </c>
      <c r="AX590" s="15" t="s">
        <v>72</v>
      </c>
      <c r="AY590" s="166" t="s">
        <v>139</v>
      </c>
    </row>
    <row r="591" spans="2:65" s="13" customFormat="1" ht="12">
      <c r="B591" s="152"/>
      <c r="D591" s="145" t="s">
        <v>151</v>
      </c>
      <c r="E591" s="153" t="s">
        <v>19</v>
      </c>
      <c r="F591" s="154" t="s">
        <v>163</v>
      </c>
      <c r="H591" s="155">
        <v>176.57499999999999</v>
      </c>
      <c r="I591" s="156"/>
      <c r="L591" s="152"/>
      <c r="M591" s="157"/>
      <c r="T591" s="158"/>
      <c r="AT591" s="153" t="s">
        <v>151</v>
      </c>
      <c r="AU591" s="153" t="s">
        <v>82</v>
      </c>
      <c r="AV591" s="13" t="s">
        <v>147</v>
      </c>
      <c r="AW591" s="13" t="s">
        <v>33</v>
      </c>
      <c r="AX591" s="13" t="s">
        <v>80</v>
      </c>
      <c r="AY591" s="153" t="s">
        <v>139</v>
      </c>
    </row>
    <row r="592" spans="2:65" s="1" customFormat="1" ht="44.25" customHeight="1">
      <c r="B592" s="32"/>
      <c r="C592" s="172" t="s">
        <v>1014</v>
      </c>
      <c r="D592" s="172" t="s">
        <v>519</v>
      </c>
      <c r="E592" s="173" t="s">
        <v>1015</v>
      </c>
      <c r="F592" s="174" t="s">
        <v>1016</v>
      </c>
      <c r="G592" s="175" t="s">
        <v>211</v>
      </c>
      <c r="H592" s="176">
        <v>205.798</v>
      </c>
      <c r="I592" s="177"/>
      <c r="J592" s="178">
        <f>ROUND(I592*H592,2)</f>
        <v>0</v>
      </c>
      <c r="K592" s="174" t="s">
        <v>146</v>
      </c>
      <c r="L592" s="179"/>
      <c r="M592" s="180" t="s">
        <v>19</v>
      </c>
      <c r="N592" s="181" t="s">
        <v>43</v>
      </c>
      <c r="P592" s="136">
        <f>O592*H592</f>
        <v>0</v>
      </c>
      <c r="Q592" s="136">
        <v>5.4000000000000003E-3</v>
      </c>
      <c r="R592" s="136">
        <f>Q592*H592</f>
        <v>1.1113092</v>
      </c>
      <c r="S592" s="136">
        <v>0</v>
      </c>
      <c r="T592" s="137">
        <f>S592*H592</f>
        <v>0</v>
      </c>
      <c r="AR592" s="138" t="s">
        <v>423</v>
      </c>
      <c r="AT592" s="138" t="s">
        <v>519</v>
      </c>
      <c r="AU592" s="138" t="s">
        <v>82</v>
      </c>
      <c r="AY592" s="17" t="s">
        <v>139</v>
      </c>
      <c r="BE592" s="139">
        <f>IF(N592="základní",J592,0)</f>
        <v>0</v>
      </c>
      <c r="BF592" s="139">
        <f>IF(N592="snížená",J592,0)</f>
        <v>0</v>
      </c>
      <c r="BG592" s="139">
        <f>IF(N592="zákl. přenesená",J592,0)</f>
        <v>0</v>
      </c>
      <c r="BH592" s="139">
        <f>IF(N592="sníž. přenesená",J592,0)</f>
        <v>0</v>
      </c>
      <c r="BI592" s="139">
        <f>IF(N592="nulová",J592,0)</f>
        <v>0</v>
      </c>
      <c r="BJ592" s="17" t="s">
        <v>80</v>
      </c>
      <c r="BK592" s="139">
        <f>ROUND(I592*H592,2)</f>
        <v>0</v>
      </c>
      <c r="BL592" s="17" t="s">
        <v>286</v>
      </c>
      <c r="BM592" s="138" t="s">
        <v>1017</v>
      </c>
    </row>
    <row r="593" spans="2:65" s="12" customFormat="1" ht="12">
      <c r="B593" s="144"/>
      <c r="D593" s="145" t="s">
        <v>151</v>
      </c>
      <c r="F593" s="147" t="s">
        <v>1018</v>
      </c>
      <c r="H593" s="148">
        <v>205.798</v>
      </c>
      <c r="I593" s="149"/>
      <c r="L593" s="144"/>
      <c r="M593" s="150"/>
      <c r="T593" s="151"/>
      <c r="AT593" s="146" t="s">
        <v>151</v>
      </c>
      <c r="AU593" s="146" t="s">
        <v>82</v>
      </c>
      <c r="AV593" s="12" t="s">
        <v>82</v>
      </c>
      <c r="AW593" s="12" t="s">
        <v>4</v>
      </c>
      <c r="AX593" s="12" t="s">
        <v>80</v>
      </c>
      <c r="AY593" s="146" t="s">
        <v>139</v>
      </c>
    </row>
    <row r="594" spans="2:65" s="1" customFormat="1" ht="49" customHeight="1">
      <c r="B594" s="32"/>
      <c r="C594" s="127" t="s">
        <v>1019</v>
      </c>
      <c r="D594" s="127" t="s">
        <v>142</v>
      </c>
      <c r="E594" s="128" t="s">
        <v>1020</v>
      </c>
      <c r="F594" s="129" t="s">
        <v>1021</v>
      </c>
      <c r="G594" s="130" t="s">
        <v>283</v>
      </c>
      <c r="H594" s="131">
        <v>1.2350000000000001</v>
      </c>
      <c r="I594" s="132"/>
      <c r="J594" s="133">
        <f>ROUND(I594*H594,2)</f>
        <v>0</v>
      </c>
      <c r="K594" s="129" t="s">
        <v>146</v>
      </c>
      <c r="L594" s="32"/>
      <c r="M594" s="134" t="s">
        <v>19</v>
      </c>
      <c r="N594" s="135" t="s">
        <v>43</v>
      </c>
      <c r="P594" s="136">
        <f>O594*H594</f>
        <v>0</v>
      </c>
      <c r="Q594" s="136">
        <v>0</v>
      </c>
      <c r="R594" s="136">
        <f>Q594*H594</f>
        <v>0</v>
      </c>
      <c r="S594" s="136">
        <v>0</v>
      </c>
      <c r="T594" s="137">
        <f>S594*H594</f>
        <v>0</v>
      </c>
      <c r="AR594" s="138" t="s">
        <v>286</v>
      </c>
      <c r="AT594" s="138" t="s">
        <v>142</v>
      </c>
      <c r="AU594" s="138" t="s">
        <v>82</v>
      </c>
      <c r="AY594" s="17" t="s">
        <v>139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7" t="s">
        <v>80</v>
      </c>
      <c r="BK594" s="139">
        <f>ROUND(I594*H594,2)</f>
        <v>0</v>
      </c>
      <c r="BL594" s="17" t="s">
        <v>286</v>
      </c>
      <c r="BM594" s="138" t="s">
        <v>1022</v>
      </c>
    </row>
    <row r="595" spans="2:65" s="1" customFormat="1" ht="11">
      <c r="B595" s="32"/>
      <c r="D595" s="140" t="s">
        <v>149</v>
      </c>
      <c r="F595" s="141" t="s">
        <v>1023</v>
      </c>
      <c r="I595" s="142"/>
      <c r="L595" s="32"/>
      <c r="M595" s="143"/>
      <c r="T595" s="53"/>
      <c r="AT595" s="17" t="s">
        <v>149</v>
      </c>
      <c r="AU595" s="17" t="s">
        <v>82</v>
      </c>
    </row>
    <row r="596" spans="2:65" s="1" customFormat="1" ht="55.5" customHeight="1">
      <c r="B596" s="32"/>
      <c r="C596" s="127" t="s">
        <v>1024</v>
      </c>
      <c r="D596" s="127" t="s">
        <v>142</v>
      </c>
      <c r="E596" s="128" t="s">
        <v>1025</v>
      </c>
      <c r="F596" s="129" t="s">
        <v>1026</v>
      </c>
      <c r="G596" s="130" t="s">
        <v>283</v>
      </c>
      <c r="H596" s="131">
        <v>1.2350000000000001</v>
      </c>
      <c r="I596" s="132"/>
      <c r="J596" s="133">
        <f>ROUND(I596*H596,2)</f>
        <v>0</v>
      </c>
      <c r="K596" s="129" t="s">
        <v>146</v>
      </c>
      <c r="L596" s="32"/>
      <c r="M596" s="134" t="s">
        <v>19</v>
      </c>
      <c r="N596" s="135" t="s">
        <v>43</v>
      </c>
      <c r="P596" s="136">
        <f>O596*H596</f>
        <v>0</v>
      </c>
      <c r="Q596" s="136">
        <v>0</v>
      </c>
      <c r="R596" s="136">
        <f>Q596*H596</f>
        <v>0</v>
      </c>
      <c r="S596" s="136">
        <v>0</v>
      </c>
      <c r="T596" s="137">
        <f>S596*H596</f>
        <v>0</v>
      </c>
      <c r="AR596" s="138" t="s">
        <v>286</v>
      </c>
      <c r="AT596" s="138" t="s">
        <v>142</v>
      </c>
      <c r="AU596" s="138" t="s">
        <v>82</v>
      </c>
      <c r="AY596" s="17" t="s">
        <v>139</v>
      </c>
      <c r="BE596" s="139">
        <f>IF(N596="základní",J596,0)</f>
        <v>0</v>
      </c>
      <c r="BF596" s="139">
        <f>IF(N596="snížená",J596,0)</f>
        <v>0</v>
      </c>
      <c r="BG596" s="139">
        <f>IF(N596="zákl. přenesená",J596,0)</f>
        <v>0</v>
      </c>
      <c r="BH596" s="139">
        <f>IF(N596="sníž. přenesená",J596,0)</f>
        <v>0</v>
      </c>
      <c r="BI596" s="139">
        <f>IF(N596="nulová",J596,0)</f>
        <v>0</v>
      </c>
      <c r="BJ596" s="17" t="s">
        <v>80</v>
      </c>
      <c r="BK596" s="139">
        <f>ROUND(I596*H596,2)</f>
        <v>0</v>
      </c>
      <c r="BL596" s="17" t="s">
        <v>286</v>
      </c>
      <c r="BM596" s="138" t="s">
        <v>1027</v>
      </c>
    </row>
    <row r="597" spans="2:65" s="1" customFormat="1" ht="11">
      <c r="B597" s="32"/>
      <c r="D597" s="140" t="s">
        <v>149</v>
      </c>
      <c r="F597" s="141" t="s">
        <v>1028</v>
      </c>
      <c r="I597" s="142"/>
      <c r="L597" s="32"/>
      <c r="M597" s="143"/>
      <c r="T597" s="53"/>
      <c r="AT597" s="17" t="s">
        <v>149</v>
      </c>
      <c r="AU597" s="17" t="s">
        <v>82</v>
      </c>
    </row>
    <row r="598" spans="2:65" s="11" customFormat="1" ht="22.75" customHeight="1">
      <c r="B598" s="115"/>
      <c r="D598" s="116" t="s">
        <v>71</v>
      </c>
      <c r="E598" s="125" t="s">
        <v>1029</v>
      </c>
      <c r="F598" s="125" t="s">
        <v>1030</v>
      </c>
      <c r="I598" s="118"/>
      <c r="J598" s="126">
        <f>BK598</f>
        <v>0</v>
      </c>
      <c r="L598" s="115"/>
      <c r="M598" s="120"/>
      <c r="P598" s="121">
        <f>SUM(P599:P627)</f>
        <v>0</v>
      </c>
      <c r="R598" s="121">
        <f>SUM(R599:R627)</f>
        <v>0.27810600000000002</v>
      </c>
      <c r="T598" s="122">
        <f>SUM(T599:T627)</f>
        <v>0</v>
      </c>
      <c r="AR598" s="116" t="s">
        <v>82</v>
      </c>
      <c r="AT598" s="123" t="s">
        <v>71</v>
      </c>
      <c r="AU598" s="123" t="s">
        <v>80</v>
      </c>
      <c r="AY598" s="116" t="s">
        <v>139</v>
      </c>
      <c r="BK598" s="124">
        <f>SUM(BK599:BK627)</f>
        <v>0</v>
      </c>
    </row>
    <row r="599" spans="2:65" s="1" customFormat="1" ht="37.75" customHeight="1">
      <c r="B599" s="32"/>
      <c r="C599" s="127" t="s">
        <v>1031</v>
      </c>
      <c r="D599" s="127" t="s">
        <v>142</v>
      </c>
      <c r="E599" s="128" t="s">
        <v>1032</v>
      </c>
      <c r="F599" s="129" t="s">
        <v>1033</v>
      </c>
      <c r="G599" s="130" t="s">
        <v>211</v>
      </c>
      <c r="H599" s="131">
        <v>176.57499999999999</v>
      </c>
      <c r="I599" s="132"/>
      <c r="J599" s="133">
        <f>ROUND(I599*H599,2)</f>
        <v>0</v>
      </c>
      <c r="K599" s="129" t="s">
        <v>146</v>
      </c>
      <c r="L599" s="32"/>
      <c r="M599" s="134" t="s">
        <v>19</v>
      </c>
      <c r="N599" s="135" t="s">
        <v>43</v>
      </c>
      <c r="P599" s="136">
        <f>O599*H599</f>
        <v>0</v>
      </c>
      <c r="Q599" s="136">
        <v>0</v>
      </c>
      <c r="R599" s="136">
        <f>Q599*H599</f>
        <v>0</v>
      </c>
      <c r="S599" s="136">
        <v>0</v>
      </c>
      <c r="T599" s="137">
        <f>S599*H599</f>
        <v>0</v>
      </c>
      <c r="AR599" s="138" t="s">
        <v>286</v>
      </c>
      <c r="AT599" s="138" t="s">
        <v>142</v>
      </c>
      <c r="AU599" s="138" t="s">
        <v>82</v>
      </c>
      <c r="AY599" s="17" t="s">
        <v>139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80</v>
      </c>
      <c r="BK599" s="139">
        <f>ROUND(I599*H599,2)</f>
        <v>0</v>
      </c>
      <c r="BL599" s="17" t="s">
        <v>286</v>
      </c>
      <c r="BM599" s="138" t="s">
        <v>1034</v>
      </c>
    </row>
    <row r="600" spans="2:65" s="1" customFormat="1" ht="11">
      <c r="B600" s="32"/>
      <c r="D600" s="140" t="s">
        <v>149</v>
      </c>
      <c r="F600" s="141" t="s">
        <v>1035</v>
      </c>
      <c r="I600" s="142"/>
      <c r="L600" s="32"/>
      <c r="M600" s="143"/>
      <c r="T600" s="53"/>
      <c r="AT600" s="17" t="s">
        <v>149</v>
      </c>
      <c r="AU600" s="17" t="s">
        <v>82</v>
      </c>
    </row>
    <row r="601" spans="2:65" s="12" customFormat="1" ht="12">
      <c r="B601" s="144"/>
      <c r="D601" s="145" t="s">
        <v>151</v>
      </c>
      <c r="E601" s="146" t="s">
        <v>19</v>
      </c>
      <c r="F601" s="147" t="s">
        <v>906</v>
      </c>
      <c r="H601" s="148">
        <v>49.09</v>
      </c>
      <c r="I601" s="149"/>
      <c r="L601" s="144"/>
      <c r="M601" s="150"/>
      <c r="T601" s="151"/>
      <c r="AT601" s="146" t="s">
        <v>151</v>
      </c>
      <c r="AU601" s="146" t="s">
        <v>82</v>
      </c>
      <c r="AV601" s="12" t="s">
        <v>82</v>
      </c>
      <c r="AW601" s="12" t="s">
        <v>33</v>
      </c>
      <c r="AX601" s="12" t="s">
        <v>72</v>
      </c>
      <c r="AY601" s="146" t="s">
        <v>139</v>
      </c>
    </row>
    <row r="602" spans="2:65" s="12" customFormat="1" ht="12">
      <c r="B602" s="144"/>
      <c r="D602" s="145" t="s">
        <v>151</v>
      </c>
      <c r="E602" s="146" t="s">
        <v>19</v>
      </c>
      <c r="F602" s="147" t="s">
        <v>907</v>
      </c>
      <c r="H602" s="148">
        <v>12.11</v>
      </c>
      <c r="I602" s="149"/>
      <c r="L602" s="144"/>
      <c r="M602" s="150"/>
      <c r="T602" s="151"/>
      <c r="AT602" s="146" t="s">
        <v>151</v>
      </c>
      <c r="AU602" s="146" t="s">
        <v>82</v>
      </c>
      <c r="AV602" s="12" t="s">
        <v>82</v>
      </c>
      <c r="AW602" s="12" t="s">
        <v>33</v>
      </c>
      <c r="AX602" s="12" t="s">
        <v>72</v>
      </c>
      <c r="AY602" s="146" t="s">
        <v>139</v>
      </c>
    </row>
    <row r="603" spans="2:65" s="12" customFormat="1" ht="12">
      <c r="B603" s="144"/>
      <c r="D603" s="145" t="s">
        <v>151</v>
      </c>
      <c r="E603" s="146" t="s">
        <v>19</v>
      </c>
      <c r="F603" s="147" t="s">
        <v>908</v>
      </c>
      <c r="H603" s="148">
        <v>48.97</v>
      </c>
      <c r="I603" s="149"/>
      <c r="L603" s="144"/>
      <c r="M603" s="150"/>
      <c r="T603" s="151"/>
      <c r="AT603" s="146" t="s">
        <v>151</v>
      </c>
      <c r="AU603" s="146" t="s">
        <v>82</v>
      </c>
      <c r="AV603" s="12" t="s">
        <v>82</v>
      </c>
      <c r="AW603" s="12" t="s">
        <v>33</v>
      </c>
      <c r="AX603" s="12" t="s">
        <v>72</v>
      </c>
      <c r="AY603" s="146" t="s">
        <v>139</v>
      </c>
    </row>
    <row r="604" spans="2:65" s="12" customFormat="1" ht="12">
      <c r="B604" s="144"/>
      <c r="D604" s="145" t="s">
        <v>151</v>
      </c>
      <c r="E604" s="146" t="s">
        <v>19</v>
      </c>
      <c r="F604" s="147" t="s">
        <v>909</v>
      </c>
      <c r="H604" s="148">
        <v>5.14</v>
      </c>
      <c r="I604" s="149"/>
      <c r="L604" s="144"/>
      <c r="M604" s="150"/>
      <c r="T604" s="151"/>
      <c r="AT604" s="146" t="s">
        <v>151</v>
      </c>
      <c r="AU604" s="146" t="s">
        <v>82</v>
      </c>
      <c r="AV604" s="12" t="s">
        <v>82</v>
      </c>
      <c r="AW604" s="12" t="s">
        <v>33</v>
      </c>
      <c r="AX604" s="12" t="s">
        <v>72</v>
      </c>
      <c r="AY604" s="146" t="s">
        <v>139</v>
      </c>
    </row>
    <row r="605" spans="2:65" s="12" customFormat="1" ht="12">
      <c r="B605" s="144"/>
      <c r="D605" s="145" t="s">
        <v>151</v>
      </c>
      <c r="E605" s="146" t="s">
        <v>19</v>
      </c>
      <c r="F605" s="147" t="s">
        <v>910</v>
      </c>
      <c r="H605" s="148">
        <v>6.5250000000000004</v>
      </c>
      <c r="I605" s="149"/>
      <c r="L605" s="144"/>
      <c r="M605" s="150"/>
      <c r="T605" s="151"/>
      <c r="AT605" s="146" t="s">
        <v>151</v>
      </c>
      <c r="AU605" s="146" t="s">
        <v>82</v>
      </c>
      <c r="AV605" s="12" t="s">
        <v>82</v>
      </c>
      <c r="AW605" s="12" t="s">
        <v>33</v>
      </c>
      <c r="AX605" s="12" t="s">
        <v>72</v>
      </c>
      <c r="AY605" s="146" t="s">
        <v>139</v>
      </c>
    </row>
    <row r="606" spans="2:65" s="15" customFormat="1" ht="12">
      <c r="B606" s="165"/>
      <c r="D606" s="145" t="s">
        <v>151</v>
      </c>
      <c r="E606" s="166" t="s">
        <v>19</v>
      </c>
      <c r="F606" s="167" t="s">
        <v>854</v>
      </c>
      <c r="H606" s="168">
        <v>121.83500000000001</v>
      </c>
      <c r="I606" s="169"/>
      <c r="L606" s="165"/>
      <c r="M606" s="170"/>
      <c r="T606" s="171"/>
      <c r="AT606" s="166" t="s">
        <v>151</v>
      </c>
      <c r="AU606" s="166" t="s">
        <v>82</v>
      </c>
      <c r="AV606" s="15" t="s">
        <v>176</v>
      </c>
      <c r="AW606" s="15" t="s">
        <v>33</v>
      </c>
      <c r="AX606" s="15" t="s">
        <v>72</v>
      </c>
      <c r="AY606" s="166" t="s">
        <v>139</v>
      </c>
    </row>
    <row r="607" spans="2:65" s="12" customFormat="1" ht="12">
      <c r="B607" s="144"/>
      <c r="D607" s="145" t="s">
        <v>151</v>
      </c>
      <c r="E607" s="146" t="s">
        <v>19</v>
      </c>
      <c r="F607" s="147" t="s">
        <v>911</v>
      </c>
      <c r="H607" s="148">
        <v>4.3600000000000003</v>
      </c>
      <c r="I607" s="149"/>
      <c r="L607" s="144"/>
      <c r="M607" s="150"/>
      <c r="T607" s="151"/>
      <c r="AT607" s="146" t="s">
        <v>151</v>
      </c>
      <c r="AU607" s="146" t="s">
        <v>82</v>
      </c>
      <c r="AV607" s="12" t="s">
        <v>82</v>
      </c>
      <c r="AW607" s="12" t="s">
        <v>33</v>
      </c>
      <c r="AX607" s="12" t="s">
        <v>72</v>
      </c>
      <c r="AY607" s="146" t="s">
        <v>139</v>
      </c>
    </row>
    <row r="608" spans="2:65" s="12" customFormat="1" ht="12">
      <c r="B608" s="144"/>
      <c r="D608" s="145" t="s">
        <v>151</v>
      </c>
      <c r="E608" s="146" t="s">
        <v>19</v>
      </c>
      <c r="F608" s="147" t="s">
        <v>912</v>
      </c>
      <c r="H608" s="148">
        <v>4.9800000000000004</v>
      </c>
      <c r="I608" s="149"/>
      <c r="L608" s="144"/>
      <c r="M608" s="150"/>
      <c r="T608" s="151"/>
      <c r="AT608" s="146" t="s">
        <v>151</v>
      </c>
      <c r="AU608" s="146" t="s">
        <v>82</v>
      </c>
      <c r="AV608" s="12" t="s">
        <v>82</v>
      </c>
      <c r="AW608" s="12" t="s">
        <v>33</v>
      </c>
      <c r="AX608" s="12" t="s">
        <v>72</v>
      </c>
      <c r="AY608" s="146" t="s">
        <v>139</v>
      </c>
    </row>
    <row r="609" spans="2:65" s="15" customFormat="1" ht="12">
      <c r="B609" s="165"/>
      <c r="D609" s="145" t="s">
        <v>151</v>
      </c>
      <c r="E609" s="166" t="s">
        <v>19</v>
      </c>
      <c r="F609" s="167" t="s">
        <v>857</v>
      </c>
      <c r="H609" s="168">
        <v>9.34</v>
      </c>
      <c r="I609" s="169"/>
      <c r="L609" s="165"/>
      <c r="M609" s="170"/>
      <c r="T609" s="171"/>
      <c r="AT609" s="166" t="s">
        <v>151</v>
      </c>
      <c r="AU609" s="166" t="s">
        <v>82</v>
      </c>
      <c r="AV609" s="15" t="s">
        <v>176</v>
      </c>
      <c r="AW609" s="15" t="s">
        <v>33</v>
      </c>
      <c r="AX609" s="15" t="s">
        <v>72</v>
      </c>
      <c r="AY609" s="166" t="s">
        <v>139</v>
      </c>
    </row>
    <row r="610" spans="2:65" s="12" customFormat="1" ht="12">
      <c r="B610" s="144"/>
      <c r="D610" s="145" t="s">
        <v>151</v>
      </c>
      <c r="E610" s="146" t="s">
        <v>19</v>
      </c>
      <c r="F610" s="147" t="s">
        <v>913</v>
      </c>
      <c r="H610" s="148">
        <v>4.6399999999999997</v>
      </c>
      <c r="I610" s="149"/>
      <c r="L610" s="144"/>
      <c r="M610" s="150"/>
      <c r="T610" s="151"/>
      <c r="AT610" s="146" t="s">
        <v>151</v>
      </c>
      <c r="AU610" s="146" t="s">
        <v>82</v>
      </c>
      <c r="AV610" s="12" t="s">
        <v>82</v>
      </c>
      <c r="AW610" s="12" t="s">
        <v>33</v>
      </c>
      <c r="AX610" s="12" t="s">
        <v>72</v>
      </c>
      <c r="AY610" s="146" t="s">
        <v>139</v>
      </c>
    </row>
    <row r="611" spans="2:65" s="12" customFormat="1" ht="12">
      <c r="B611" s="144"/>
      <c r="D611" s="145" t="s">
        <v>151</v>
      </c>
      <c r="E611" s="146" t="s">
        <v>19</v>
      </c>
      <c r="F611" s="147" t="s">
        <v>914</v>
      </c>
      <c r="H611" s="148">
        <v>3.02</v>
      </c>
      <c r="I611" s="149"/>
      <c r="L611" s="144"/>
      <c r="M611" s="150"/>
      <c r="T611" s="151"/>
      <c r="AT611" s="146" t="s">
        <v>151</v>
      </c>
      <c r="AU611" s="146" t="s">
        <v>82</v>
      </c>
      <c r="AV611" s="12" t="s">
        <v>82</v>
      </c>
      <c r="AW611" s="12" t="s">
        <v>33</v>
      </c>
      <c r="AX611" s="12" t="s">
        <v>72</v>
      </c>
      <c r="AY611" s="146" t="s">
        <v>139</v>
      </c>
    </row>
    <row r="612" spans="2:65" s="12" customFormat="1" ht="12">
      <c r="B612" s="144"/>
      <c r="D612" s="145" t="s">
        <v>151</v>
      </c>
      <c r="E612" s="146" t="s">
        <v>19</v>
      </c>
      <c r="F612" s="147" t="s">
        <v>915</v>
      </c>
      <c r="H612" s="148">
        <v>1.94</v>
      </c>
      <c r="I612" s="149"/>
      <c r="L612" s="144"/>
      <c r="M612" s="150"/>
      <c r="T612" s="151"/>
      <c r="AT612" s="146" t="s">
        <v>151</v>
      </c>
      <c r="AU612" s="146" t="s">
        <v>82</v>
      </c>
      <c r="AV612" s="12" t="s">
        <v>82</v>
      </c>
      <c r="AW612" s="12" t="s">
        <v>33</v>
      </c>
      <c r="AX612" s="12" t="s">
        <v>72</v>
      </c>
      <c r="AY612" s="146" t="s">
        <v>139</v>
      </c>
    </row>
    <row r="613" spans="2:65" s="12" customFormat="1" ht="12">
      <c r="B613" s="144"/>
      <c r="D613" s="145" t="s">
        <v>151</v>
      </c>
      <c r="E613" s="146" t="s">
        <v>19</v>
      </c>
      <c r="F613" s="147" t="s">
        <v>916</v>
      </c>
      <c r="H613" s="148">
        <v>8.1199999999999992</v>
      </c>
      <c r="I613" s="149"/>
      <c r="L613" s="144"/>
      <c r="M613" s="150"/>
      <c r="T613" s="151"/>
      <c r="AT613" s="146" t="s">
        <v>151</v>
      </c>
      <c r="AU613" s="146" t="s">
        <v>82</v>
      </c>
      <c r="AV613" s="12" t="s">
        <v>82</v>
      </c>
      <c r="AW613" s="12" t="s">
        <v>33</v>
      </c>
      <c r="AX613" s="12" t="s">
        <v>72</v>
      </c>
      <c r="AY613" s="146" t="s">
        <v>139</v>
      </c>
    </row>
    <row r="614" spans="2:65" s="12" customFormat="1" ht="12">
      <c r="B614" s="144"/>
      <c r="D614" s="145" t="s">
        <v>151</v>
      </c>
      <c r="E614" s="146" t="s">
        <v>19</v>
      </c>
      <c r="F614" s="147" t="s">
        <v>917</v>
      </c>
      <c r="H614" s="148">
        <v>2.92</v>
      </c>
      <c r="I614" s="149"/>
      <c r="L614" s="144"/>
      <c r="M614" s="150"/>
      <c r="T614" s="151"/>
      <c r="AT614" s="146" t="s">
        <v>151</v>
      </c>
      <c r="AU614" s="146" t="s">
        <v>82</v>
      </c>
      <c r="AV614" s="12" t="s">
        <v>82</v>
      </c>
      <c r="AW614" s="12" t="s">
        <v>33</v>
      </c>
      <c r="AX614" s="12" t="s">
        <v>72</v>
      </c>
      <c r="AY614" s="146" t="s">
        <v>139</v>
      </c>
    </row>
    <row r="615" spans="2:65" s="12" customFormat="1" ht="12">
      <c r="B615" s="144"/>
      <c r="D615" s="145" t="s">
        <v>151</v>
      </c>
      <c r="E615" s="146" t="s">
        <v>19</v>
      </c>
      <c r="F615" s="147" t="s">
        <v>918</v>
      </c>
      <c r="H615" s="148">
        <v>4.42</v>
      </c>
      <c r="I615" s="149"/>
      <c r="L615" s="144"/>
      <c r="M615" s="150"/>
      <c r="T615" s="151"/>
      <c r="AT615" s="146" t="s">
        <v>151</v>
      </c>
      <c r="AU615" s="146" t="s">
        <v>82</v>
      </c>
      <c r="AV615" s="12" t="s">
        <v>82</v>
      </c>
      <c r="AW615" s="12" t="s">
        <v>33</v>
      </c>
      <c r="AX615" s="12" t="s">
        <v>72</v>
      </c>
      <c r="AY615" s="146" t="s">
        <v>139</v>
      </c>
    </row>
    <row r="616" spans="2:65" s="12" customFormat="1" ht="12">
      <c r="B616" s="144"/>
      <c r="D616" s="145" t="s">
        <v>151</v>
      </c>
      <c r="E616" s="146" t="s">
        <v>19</v>
      </c>
      <c r="F616" s="147" t="s">
        <v>919</v>
      </c>
      <c r="H616" s="148">
        <v>4.0599999999999996</v>
      </c>
      <c r="I616" s="149"/>
      <c r="L616" s="144"/>
      <c r="M616" s="150"/>
      <c r="T616" s="151"/>
      <c r="AT616" s="146" t="s">
        <v>151</v>
      </c>
      <c r="AU616" s="146" t="s">
        <v>82</v>
      </c>
      <c r="AV616" s="12" t="s">
        <v>82</v>
      </c>
      <c r="AW616" s="12" t="s">
        <v>33</v>
      </c>
      <c r="AX616" s="12" t="s">
        <v>72</v>
      </c>
      <c r="AY616" s="146" t="s">
        <v>139</v>
      </c>
    </row>
    <row r="617" spans="2:65" s="12" customFormat="1" ht="12">
      <c r="B617" s="144"/>
      <c r="D617" s="145" t="s">
        <v>151</v>
      </c>
      <c r="E617" s="146" t="s">
        <v>19</v>
      </c>
      <c r="F617" s="147" t="s">
        <v>920</v>
      </c>
      <c r="H617" s="148">
        <v>1.95</v>
      </c>
      <c r="I617" s="149"/>
      <c r="L617" s="144"/>
      <c r="M617" s="150"/>
      <c r="T617" s="151"/>
      <c r="AT617" s="146" t="s">
        <v>151</v>
      </c>
      <c r="AU617" s="146" t="s">
        <v>82</v>
      </c>
      <c r="AV617" s="12" t="s">
        <v>82</v>
      </c>
      <c r="AW617" s="12" t="s">
        <v>33</v>
      </c>
      <c r="AX617" s="12" t="s">
        <v>72</v>
      </c>
      <c r="AY617" s="146" t="s">
        <v>139</v>
      </c>
    </row>
    <row r="618" spans="2:65" s="15" customFormat="1" ht="12">
      <c r="B618" s="165"/>
      <c r="D618" s="145" t="s">
        <v>151</v>
      </c>
      <c r="E618" s="166" t="s">
        <v>19</v>
      </c>
      <c r="F618" s="167" t="s">
        <v>866</v>
      </c>
      <c r="H618" s="168">
        <v>31.07</v>
      </c>
      <c r="I618" s="169"/>
      <c r="L618" s="165"/>
      <c r="M618" s="170"/>
      <c r="T618" s="171"/>
      <c r="AT618" s="166" t="s">
        <v>151</v>
      </c>
      <c r="AU618" s="166" t="s">
        <v>82</v>
      </c>
      <c r="AV618" s="15" t="s">
        <v>176</v>
      </c>
      <c r="AW618" s="15" t="s">
        <v>33</v>
      </c>
      <c r="AX618" s="15" t="s">
        <v>72</v>
      </c>
      <c r="AY618" s="166" t="s">
        <v>139</v>
      </c>
    </row>
    <row r="619" spans="2:65" s="12" customFormat="1" ht="12">
      <c r="B619" s="144"/>
      <c r="D619" s="145" t="s">
        <v>151</v>
      </c>
      <c r="E619" s="146" t="s">
        <v>19</v>
      </c>
      <c r="F619" s="147" t="s">
        <v>921</v>
      </c>
      <c r="H619" s="148">
        <v>14.33</v>
      </c>
      <c r="I619" s="149"/>
      <c r="L619" s="144"/>
      <c r="M619" s="150"/>
      <c r="T619" s="151"/>
      <c r="AT619" s="146" t="s">
        <v>151</v>
      </c>
      <c r="AU619" s="146" t="s">
        <v>82</v>
      </c>
      <c r="AV619" s="12" t="s">
        <v>82</v>
      </c>
      <c r="AW619" s="12" t="s">
        <v>33</v>
      </c>
      <c r="AX619" s="12" t="s">
        <v>72</v>
      </c>
      <c r="AY619" s="146" t="s">
        <v>139</v>
      </c>
    </row>
    <row r="620" spans="2:65" s="15" customFormat="1" ht="12">
      <c r="B620" s="165"/>
      <c r="D620" s="145" t="s">
        <v>151</v>
      </c>
      <c r="E620" s="166" t="s">
        <v>19</v>
      </c>
      <c r="F620" s="167" t="s">
        <v>868</v>
      </c>
      <c r="H620" s="168">
        <v>14.33</v>
      </c>
      <c r="I620" s="169"/>
      <c r="L620" s="165"/>
      <c r="M620" s="170"/>
      <c r="T620" s="171"/>
      <c r="AT620" s="166" t="s">
        <v>151</v>
      </c>
      <c r="AU620" s="166" t="s">
        <v>82</v>
      </c>
      <c r="AV620" s="15" t="s">
        <v>176</v>
      </c>
      <c r="AW620" s="15" t="s">
        <v>33</v>
      </c>
      <c r="AX620" s="15" t="s">
        <v>72</v>
      </c>
      <c r="AY620" s="166" t="s">
        <v>139</v>
      </c>
    </row>
    <row r="621" spans="2:65" s="13" customFormat="1" ht="12">
      <c r="B621" s="152"/>
      <c r="D621" s="145" t="s">
        <v>151</v>
      </c>
      <c r="E621" s="153" t="s">
        <v>19</v>
      </c>
      <c r="F621" s="154" t="s">
        <v>163</v>
      </c>
      <c r="H621" s="155">
        <v>176.57499999999999</v>
      </c>
      <c r="I621" s="156"/>
      <c r="L621" s="152"/>
      <c r="M621" s="157"/>
      <c r="T621" s="158"/>
      <c r="AT621" s="153" t="s">
        <v>151</v>
      </c>
      <c r="AU621" s="153" t="s">
        <v>82</v>
      </c>
      <c r="AV621" s="13" t="s">
        <v>147</v>
      </c>
      <c r="AW621" s="13" t="s">
        <v>33</v>
      </c>
      <c r="AX621" s="13" t="s">
        <v>80</v>
      </c>
      <c r="AY621" s="153" t="s">
        <v>139</v>
      </c>
    </row>
    <row r="622" spans="2:65" s="1" customFormat="1" ht="24.25" customHeight="1">
      <c r="B622" s="32"/>
      <c r="C622" s="172" t="s">
        <v>1036</v>
      </c>
      <c r="D622" s="172" t="s">
        <v>519</v>
      </c>
      <c r="E622" s="173" t="s">
        <v>1037</v>
      </c>
      <c r="F622" s="174" t="s">
        <v>1038</v>
      </c>
      <c r="G622" s="175" t="s">
        <v>211</v>
      </c>
      <c r="H622" s="176">
        <v>185.404</v>
      </c>
      <c r="I622" s="177"/>
      <c r="J622" s="178">
        <f>ROUND(I622*H622,2)</f>
        <v>0</v>
      </c>
      <c r="K622" s="174" t="s">
        <v>146</v>
      </c>
      <c r="L622" s="179"/>
      <c r="M622" s="180" t="s">
        <v>19</v>
      </c>
      <c r="N622" s="181" t="s">
        <v>43</v>
      </c>
      <c r="P622" s="136">
        <f>O622*H622</f>
        <v>0</v>
      </c>
      <c r="Q622" s="136">
        <v>1.5E-3</v>
      </c>
      <c r="R622" s="136">
        <f>Q622*H622</f>
        <v>0.27810600000000002</v>
      </c>
      <c r="S622" s="136">
        <v>0</v>
      </c>
      <c r="T622" s="137">
        <f>S622*H622</f>
        <v>0</v>
      </c>
      <c r="AR622" s="138" t="s">
        <v>423</v>
      </c>
      <c r="AT622" s="138" t="s">
        <v>519</v>
      </c>
      <c r="AU622" s="138" t="s">
        <v>82</v>
      </c>
      <c r="AY622" s="17" t="s">
        <v>139</v>
      </c>
      <c r="BE622" s="139">
        <f>IF(N622="základní",J622,0)</f>
        <v>0</v>
      </c>
      <c r="BF622" s="139">
        <f>IF(N622="snížená",J622,0)</f>
        <v>0</v>
      </c>
      <c r="BG622" s="139">
        <f>IF(N622="zákl. přenesená",J622,0)</f>
        <v>0</v>
      </c>
      <c r="BH622" s="139">
        <f>IF(N622="sníž. přenesená",J622,0)</f>
        <v>0</v>
      </c>
      <c r="BI622" s="139">
        <f>IF(N622="nulová",J622,0)</f>
        <v>0</v>
      </c>
      <c r="BJ622" s="17" t="s">
        <v>80</v>
      </c>
      <c r="BK622" s="139">
        <f>ROUND(I622*H622,2)</f>
        <v>0</v>
      </c>
      <c r="BL622" s="17" t="s">
        <v>286</v>
      </c>
      <c r="BM622" s="138" t="s">
        <v>1039</v>
      </c>
    </row>
    <row r="623" spans="2:65" s="12" customFormat="1" ht="12">
      <c r="B623" s="144"/>
      <c r="D623" s="145" t="s">
        <v>151</v>
      </c>
      <c r="F623" s="147" t="s">
        <v>1040</v>
      </c>
      <c r="H623" s="148">
        <v>185.404</v>
      </c>
      <c r="I623" s="149"/>
      <c r="L623" s="144"/>
      <c r="M623" s="150"/>
      <c r="T623" s="151"/>
      <c r="AT623" s="146" t="s">
        <v>151</v>
      </c>
      <c r="AU623" s="146" t="s">
        <v>82</v>
      </c>
      <c r="AV623" s="12" t="s">
        <v>82</v>
      </c>
      <c r="AW623" s="12" t="s">
        <v>4</v>
      </c>
      <c r="AX623" s="12" t="s">
        <v>80</v>
      </c>
      <c r="AY623" s="146" t="s">
        <v>139</v>
      </c>
    </row>
    <row r="624" spans="2:65" s="1" customFormat="1" ht="44.25" customHeight="1">
      <c r="B624" s="32"/>
      <c r="C624" s="127" t="s">
        <v>1041</v>
      </c>
      <c r="D624" s="127" t="s">
        <v>142</v>
      </c>
      <c r="E624" s="128" t="s">
        <v>1042</v>
      </c>
      <c r="F624" s="129" t="s">
        <v>1043</v>
      </c>
      <c r="G624" s="130" t="s">
        <v>283</v>
      </c>
      <c r="H624" s="131">
        <v>0.27800000000000002</v>
      </c>
      <c r="I624" s="132"/>
      <c r="J624" s="133">
        <f>ROUND(I624*H624,2)</f>
        <v>0</v>
      </c>
      <c r="K624" s="129" t="s">
        <v>146</v>
      </c>
      <c r="L624" s="32"/>
      <c r="M624" s="134" t="s">
        <v>19</v>
      </c>
      <c r="N624" s="135" t="s">
        <v>43</v>
      </c>
      <c r="P624" s="136">
        <f>O624*H624</f>
        <v>0</v>
      </c>
      <c r="Q624" s="136">
        <v>0</v>
      </c>
      <c r="R624" s="136">
        <f>Q624*H624</f>
        <v>0</v>
      </c>
      <c r="S624" s="136">
        <v>0</v>
      </c>
      <c r="T624" s="137">
        <f>S624*H624</f>
        <v>0</v>
      </c>
      <c r="AR624" s="138" t="s">
        <v>286</v>
      </c>
      <c r="AT624" s="138" t="s">
        <v>142</v>
      </c>
      <c r="AU624" s="138" t="s">
        <v>82</v>
      </c>
      <c r="AY624" s="17" t="s">
        <v>139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7" t="s">
        <v>80</v>
      </c>
      <c r="BK624" s="139">
        <f>ROUND(I624*H624,2)</f>
        <v>0</v>
      </c>
      <c r="BL624" s="17" t="s">
        <v>286</v>
      </c>
      <c r="BM624" s="138" t="s">
        <v>1044</v>
      </c>
    </row>
    <row r="625" spans="2:65" s="1" customFormat="1" ht="11">
      <c r="B625" s="32"/>
      <c r="D625" s="140" t="s">
        <v>149</v>
      </c>
      <c r="F625" s="141" t="s">
        <v>1045</v>
      </c>
      <c r="I625" s="142"/>
      <c r="L625" s="32"/>
      <c r="M625" s="143"/>
      <c r="T625" s="53"/>
      <c r="AT625" s="17" t="s">
        <v>149</v>
      </c>
      <c r="AU625" s="17" t="s">
        <v>82</v>
      </c>
    </row>
    <row r="626" spans="2:65" s="1" customFormat="1" ht="49" customHeight="1">
      <c r="B626" s="32"/>
      <c r="C626" s="127" t="s">
        <v>1046</v>
      </c>
      <c r="D626" s="127" t="s">
        <v>142</v>
      </c>
      <c r="E626" s="128" t="s">
        <v>1047</v>
      </c>
      <c r="F626" s="129" t="s">
        <v>1048</v>
      </c>
      <c r="G626" s="130" t="s">
        <v>283</v>
      </c>
      <c r="H626" s="131">
        <v>0.27800000000000002</v>
      </c>
      <c r="I626" s="132"/>
      <c r="J626" s="133">
        <f>ROUND(I626*H626,2)</f>
        <v>0</v>
      </c>
      <c r="K626" s="129" t="s">
        <v>146</v>
      </c>
      <c r="L626" s="32"/>
      <c r="M626" s="134" t="s">
        <v>19</v>
      </c>
      <c r="N626" s="135" t="s">
        <v>43</v>
      </c>
      <c r="P626" s="136">
        <f>O626*H626</f>
        <v>0</v>
      </c>
      <c r="Q626" s="136">
        <v>0</v>
      </c>
      <c r="R626" s="136">
        <f>Q626*H626</f>
        <v>0</v>
      </c>
      <c r="S626" s="136">
        <v>0</v>
      </c>
      <c r="T626" s="137">
        <f>S626*H626</f>
        <v>0</v>
      </c>
      <c r="AR626" s="138" t="s">
        <v>286</v>
      </c>
      <c r="AT626" s="138" t="s">
        <v>142</v>
      </c>
      <c r="AU626" s="138" t="s">
        <v>82</v>
      </c>
      <c r="AY626" s="17" t="s">
        <v>139</v>
      </c>
      <c r="BE626" s="139">
        <f>IF(N626="základní",J626,0)</f>
        <v>0</v>
      </c>
      <c r="BF626" s="139">
        <f>IF(N626="snížená",J626,0)</f>
        <v>0</v>
      </c>
      <c r="BG626" s="139">
        <f>IF(N626="zákl. přenesená",J626,0)</f>
        <v>0</v>
      </c>
      <c r="BH626" s="139">
        <f>IF(N626="sníž. přenesená",J626,0)</f>
        <v>0</v>
      </c>
      <c r="BI626" s="139">
        <f>IF(N626="nulová",J626,0)</f>
        <v>0</v>
      </c>
      <c r="BJ626" s="17" t="s">
        <v>80</v>
      </c>
      <c r="BK626" s="139">
        <f>ROUND(I626*H626,2)</f>
        <v>0</v>
      </c>
      <c r="BL626" s="17" t="s">
        <v>286</v>
      </c>
      <c r="BM626" s="138" t="s">
        <v>1049</v>
      </c>
    </row>
    <row r="627" spans="2:65" s="1" customFormat="1" ht="11">
      <c r="B627" s="32"/>
      <c r="D627" s="140" t="s">
        <v>149</v>
      </c>
      <c r="F627" s="141" t="s">
        <v>1050</v>
      </c>
      <c r="I627" s="142"/>
      <c r="L627" s="32"/>
      <c r="M627" s="143"/>
      <c r="T627" s="53"/>
      <c r="AT627" s="17" t="s">
        <v>149</v>
      </c>
      <c r="AU627" s="17" t="s">
        <v>82</v>
      </c>
    </row>
    <row r="628" spans="2:65" s="11" customFormat="1" ht="22.75" customHeight="1">
      <c r="B628" s="115"/>
      <c r="D628" s="116" t="s">
        <v>71</v>
      </c>
      <c r="E628" s="125" t="s">
        <v>1051</v>
      </c>
      <c r="F628" s="125" t="s">
        <v>1052</v>
      </c>
      <c r="I628" s="118"/>
      <c r="J628" s="126">
        <f>BK628</f>
        <v>0</v>
      </c>
      <c r="L628" s="115"/>
      <c r="M628" s="120"/>
      <c r="P628" s="121">
        <f>SUM(P629:P642)</f>
        <v>0</v>
      </c>
      <c r="R628" s="121">
        <f>SUM(R629:R642)</f>
        <v>0.62139</v>
      </c>
      <c r="T628" s="122">
        <f>SUM(T629:T642)</f>
        <v>0</v>
      </c>
      <c r="AR628" s="116" t="s">
        <v>82</v>
      </c>
      <c r="AT628" s="123" t="s">
        <v>71</v>
      </c>
      <c r="AU628" s="123" t="s">
        <v>80</v>
      </c>
      <c r="AY628" s="116" t="s">
        <v>139</v>
      </c>
      <c r="BK628" s="124">
        <f>SUM(BK629:BK642)</f>
        <v>0</v>
      </c>
    </row>
    <row r="629" spans="2:65" s="1" customFormat="1" ht="33" customHeight="1">
      <c r="B629" s="32"/>
      <c r="C629" s="127" t="s">
        <v>1053</v>
      </c>
      <c r="D629" s="127" t="s">
        <v>142</v>
      </c>
      <c r="E629" s="128" t="s">
        <v>1054</v>
      </c>
      <c r="F629" s="129" t="s">
        <v>1055</v>
      </c>
      <c r="G629" s="130" t="s">
        <v>211</v>
      </c>
      <c r="H629" s="131">
        <v>10.36</v>
      </c>
      <c r="I629" s="132"/>
      <c r="J629" s="133">
        <f>ROUND(I629*H629,2)</f>
        <v>0</v>
      </c>
      <c r="K629" s="129" t="s">
        <v>146</v>
      </c>
      <c r="L629" s="32"/>
      <c r="M629" s="134" t="s">
        <v>19</v>
      </c>
      <c r="N629" s="135" t="s">
        <v>43</v>
      </c>
      <c r="P629" s="136">
        <f>O629*H629</f>
        <v>0</v>
      </c>
      <c r="Q629" s="136">
        <v>4.725E-2</v>
      </c>
      <c r="R629" s="136">
        <f>Q629*H629</f>
        <v>0.48951</v>
      </c>
      <c r="S629" s="136">
        <v>0</v>
      </c>
      <c r="T629" s="137">
        <f>S629*H629</f>
        <v>0</v>
      </c>
      <c r="AR629" s="138" t="s">
        <v>286</v>
      </c>
      <c r="AT629" s="138" t="s">
        <v>142</v>
      </c>
      <c r="AU629" s="138" t="s">
        <v>82</v>
      </c>
      <c r="AY629" s="17" t="s">
        <v>139</v>
      </c>
      <c r="BE629" s="139">
        <f>IF(N629="základní",J629,0)</f>
        <v>0</v>
      </c>
      <c r="BF629" s="139">
        <f>IF(N629="snížená",J629,0)</f>
        <v>0</v>
      </c>
      <c r="BG629" s="139">
        <f>IF(N629="zákl. přenesená",J629,0)</f>
        <v>0</v>
      </c>
      <c r="BH629" s="139">
        <f>IF(N629="sníž. přenesená",J629,0)</f>
        <v>0</v>
      </c>
      <c r="BI629" s="139">
        <f>IF(N629="nulová",J629,0)</f>
        <v>0</v>
      </c>
      <c r="BJ629" s="17" t="s">
        <v>80</v>
      </c>
      <c r="BK629" s="139">
        <f>ROUND(I629*H629,2)</f>
        <v>0</v>
      </c>
      <c r="BL629" s="17" t="s">
        <v>286</v>
      </c>
      <c r="BM629" s="138" t="s">
        <v>1056</v>
      </c>
    </row>
    <row r="630" spans="2:65" s="1" customFormat="1" ht="11">
      <c r="B630" s="32"/>
      <c r="D630" s="140" t="s">
        <v>149</v>
      </c>
      <c r="F630" s="141" t="s">
        <v>1057</v>
      </c>
      <c r="I630" s="142"/>
      <c r="L630" s="32"/>
      <c r="M630" s="143"/>
      <c r="T630" s="53"/>
      <c r="AT630" s="17" t="s">
        <v>149</v>
      </c>
      <c r="AU630" s="17" t="s">
        <v>82</v>
      </c>
    </row>
    <row r="631" spans="2:65" s="12" customFormat="1" ht="12">
      <c r="B631" s="144"/>
      <c r="D631" s="145" t="s">
        <v>151</v>
      </c>
      <c r="E631" s="146" t="s">
        <v>19</v>
      </c>
      <c r="F631" s="147" t="s">
        <v>1058</v>
      </c>
      <c r="H631" s="148">
        <v>4.32</v>
      </c>
      <c r="I631" s="149"/>
      <c r="L631" s="144"/>
      <c r="M631" s="150"/>
      <c r="T631" s="151"/>
      <c r="AT631" s="146" t="s">
        <v>151</v>
      </c>
      <c r="AU631" s="146" t="s">
        <v>82</v>
      </c>
      <c r="AV631" s="12" t="s">
        <v>82</v>
      </c>
      <c r="AW631" s="12" t="s">
        <v>33</v>
      </c>
      <c r="AX631" s="12" t="s">
        <v>72</v>
      </c>
      <c r="AY631" s="146" t="s">
        <v>139</v>
      </c>
    </row>
    <row r="632" spans="2:65" s="12" customFormat="1" ht="12">
      <c r="B632" s="144"/>
      <c r="D632" s="145" t="s">
        <v>151</v>
      </c>
      <c r="E632" s="146" t="s">
        <v>19</v>
      </c>
      <c r="F632" s="147" t="s">
        <v>1059</v>
      </c>
      <c r="H632" s="148">
        <v>6.04</v>
      </c>
      <c r="I632" s="149"/>
      <c r="L632" s="144"/>
      <c r="M632" s="150"/>
      <c r="T632" s="151"/>
      <c r="AT632" s="146" t="s">
        <v>151</v>
      </c>
      <c r="AU632" s="146" t="s">
        <v>82</v>
      </c>
      <c r="AV632" s="12" t="s">
        <v>82</v>
      </c>
      <c r="AW632" s="12" t="s">
        <v>33</v>
      </c>
      <c r="AX632" s="12" t="s">
        <v>72</v>
      </c>
      <c r="AY632" s="146" t="s">
        <v>139</v>
      </c>
    </row>
    <row r="633" spans="2:65" s="13" customFormat="1" ht="12">
      <c r="B633" s="152"/>
      <c r="D633" s="145" t="s">
        <v>151</v>
      </c>
      <c r="E633" s="153" t="s">
        <v>19</v>
      </c>
      <c r="F633" s="154" t="s">
        <v>1060</v>
      </c>
      <c r="H633" s="155">
        <v>10.36</v>
      </c>
      <c r="I633" s="156"/>
      <c r="L633" s="152"/>
      <c r="M633" s="157"/>
      <c r="T633" s="158"/>
      <c r="AT633" s="153" t="s">
        <v>151</v>
      </c>
      <c r="AU633" s="153" t="s">
        <v>82</v>
      </c>
      <c r="AV633" s="13" t="s">
        <v>147</v>
      </c>
      <c r="AW633" s="13" t="s">
        <v>33</v>
      </c>
      <c r="AX633" s="13" t="s">
        <v>80</v>
      </c>
      <c r="AY633" s="153" t="s">
        <v>139</v>
      </c>
    </row>
    <row r="634" spans="2:65" s="1" customFormat="1" ht="55.5" customHeight="1">
      <c r="B634" s="32"/>
      <c r="C634" s="127" t="s">
        <v>1061</v>
      </c>
      <c r="D634" s="127" t="s">
        <v>142</v>
      </c>
      <c r="E634" s="128" t="s">
        <v>1062</v>
      </c>
      <c r="F634" s="129" t="s">
        <v>1063</v>
      </c>
      <c r="G634" s="130" t="s">
        <v>383</v>
      </c>
      <c r="H634" s="131">
        <v>3</v>
      </c>
      <c r="I634" s="132"/>
      <c r="J634" s="133">
        <f>ROUND(I634*H634,2)</f>
        <v>0</v>
      </c>
      <c r="K634" s="129" t="s">
        <v>146</v>
      </c>
      <c r="L634" s="32"/>
      <c r="M634" s="134" t="s">
        <v>19</v>
      </c>
      <c r="N634" s="135" t="s">
        <v>43</v>
      </c>
      <c r="P634" s="136">
        <f>O634*H634</f>
        <v>0</v>
      </c>
      <c r="Q634" s="136">
        <v>4.3959999999999999E-2</v>
      </c>
      <c r="R634" s="136">
        <f>Q634*H634</f>
        <v>0.13188</v>
      </c>
      <c r="S634" s="136">
        <v>0</v>
      </c>
      <c r="T634" s="137">
        <f>S634*H634</f>
        <v>0</v>
      </c>
      <c r="AR634" s="138" t="s">
        <v>286</v>
      </c>
      <c r="AT634" s="138" t="s">
        <v>142</v>
      </c>
      <c r="AU634" s="138" t="s">
        <v>82</v>
      </c>
      <c r="AY634" s="17" t="s">
        <v>139</v>
      </c>
      <c r="BE634" s="139">
        <f>IF(N634="základní",J634,0)</f>
        <v>0</v>
      </c>
      <c r="BF634" s="139">
        <f>IF(N634="snížená",J634,0)</f>
        <v>0</v>
      </c>
      <c r="BG634" s="139">
        <f>IF(N634="zákl. přenesená",J634,0)</f>
        <v>0</v>
      </c>
      <c r="BH634" s="139">
        <f>IF(N634="sníž. přenesená",J634,0)</f>
        <v>0</v>
      </c>
      <c r="BI634" s="139">
        <f>IF(N634="nulová",J634,0)</f>
        <v>0</v>
      </c>
      <c r="BJ634" s="17" t="s">
        <v>80</v>
      </c>
      <c r="BK634" s="139">
        <f>ROUND(I634*H634,2)</f>
        <v>0</v>
      </c>
      <c r="BL634" s="17" t="s">
        <v>286</v>
      </c>
      <c r="BM634" s="138" t="s">
        <v>1064</v>
      </c>
    </row>
    <row r="635" spans="2:65" s="1" customFormat="1" ht="11">
      <c r="B635" s="32"/>
      <c r="D635" s="140" t="s">
        <v>149</v>
      </c>
      <c r="F635" s="141" t="s">
        <v>1065</v>
      </c>
      <c r="I635" s="142"/>
      <c r="L635" s="32"/>
      <c r="M635" s="143"/>
      <c r="T635" s="53"/>
      <c r="AT635" s="17" t="s">
        <v>149</v>
      </c>
      <c r="AU635" s="17" t="s">
        <v>82</v>
      </c>
    </row>
    <row r="636" spans="2:65" s="12" customFormat="1" ht="12">
      <c r="B636" s="144"/>
      <c r="D636" s="145" t="s">
        <v>151</v>
      </c>
      <c r="E636" s="146" t="s">
        <v>19</v>
      </c>
      <c r="F636" s="147" t="s">
        <v>1066</v>
      </c>
      <c r="H636" s="148">
        <v>1</v>
      </c>
      <c r="I636" s="149"/>
      <c r="L636" s="144"/>
      <c r="M636" s="150"/>
      <c r="T636" s="151"/>
      <c r="AT636" s="146" t="s">
        <v>151</v>
      </c>
      <c r="AU636" s="146" t="s">
        <v>82</v>
      </c>
      <c r="AV636" s="12" t="s">
        <v>82</v>
      </c>
      <c r="AW636" s="12" t="s">
        <v>33</v>
      </c>
      <c r="AX636" s="12" t="s">
        <v>72</v>
      </c>
      <c r="AY636" s="146" t="s">
        <v>139</v>
      </c>
    </row>
    <row r="637" spans="2:65" s="12" customFormat="1" ht="12">
      <c r="B637" s="144"/>
      <c r="D637" s="145" t="s">
        <v>151</v>
      </c>
      <c r="E637" s="146" t="s">
        <v>19</v>
      </c>
      <c r="F637" s="147" t="s">
        <v>1067</v>
      </c>
      <c r="H637" s="148">
        <v>2</v>
      </c>
      <c r="I637" s="149"/>
      <c r="L637" s="144"/>
      <c r="M637" s="150"/>
      <c r="T637" s="151"/>
      <c r="AT637" s="146" t="s">
        <v>151</v>
      </c>
      <c r="AU637" s="146" t="s">
        <v>82</v>
      </c>
      <c r="AV637" s="12" t="s">
        <v>82</v>
      </c>
      <c r="AW637" s="12" t="s">
        <v>33</v>
      </c>
      <c r="AX637" s="12" t="s">
        <v>72</v>
      </c>
      <c r="AY637" s="146" t="s">
        <v>139</v>
      </c>
    </row>
    <row r="638" spans="2:65" s="13" customFormat="1" ht="12">
      <c r="B638" s="152"/>
      <c r="D638" s="145" t="s">
        <v>151</v>
      </c>
      <c r="E638" s="153" t="s">
        <v>19</v>
      </c>
      <c r="F638" s="154" t="s">
        <v>163</v>
      </c>
      <c r="H638" s="155">
        <v>3</v>
      </c>
      <c r="I638" s="156"/>
      <c r="L638" s="152"/>
      <c r="M638" s="157"/>
      <c r="T638" s="158"/>
      <c r="AT638" s="153" t="s">
        <v>151</v>
      </c>
      <c r="AU638" s="153" t="s">
        <v>82</v>
      </c>
      <c r="AV638" s="13" t="s">
        <v>147</v>
      </c>
      <c r="AW638" s="13" t="s">
        <v>33</v>
      </c>
      <c r="AX638" s="13" t="s">
        <v>80</v>
      </c>
      <c r="AY638" s="153" t="s">
        <v>139</v>
      </c>
    </row>
    <row r="639" spans="2:65" s="1" customFormat="1" ht="66.75" customHeight="1">
      <c r="B639" s="32"/>
      <c r="C639" s="127" t="s">
        <v>1068</v>
      </c>
      <c r="D639" s="127" t="s">
        <v>142</v>
      </c>
      <c r="E639" s="128" t="s">
        <v>1069</v>
      </c>
      <c r="F639" s="129" t="s">
        <v>1070</v>
      </c>
      <c r="G639" s="130" t="s">
        <v>283</v>
      </c>
      <c r="H639" s="131">
        <v>0.621</v>
      </c>
      <c r="I639" s="132"/>
      <c r="J639" s="133">
        <f>ROUND(I639*H639,2)</f>
        <v>0</v>
      </c>
      <c r="K639" s="129" t="s">
        <v>146</v>
      </c>
      <c r="L639" s="32"/>
      <c r="M639" s="134" t="s">
        <v>19</v>
      </c>
      <c r="N639" s="135" t="s">
        <v>43</v>
      </c>
      <c r="P639" s="136">
        <f>O639*H639</f>
        <v>0</v>
      </c>
      <c r="Q639" s="136">
        <v>0</v>
      </c>
      <c r="R639" s="136">
        <f>Q639*H639</f>
        <v>0</v>
      </c>
      <c r="S639" s="136">
        <v>0</v>
      </c>
      <c r="T639" s="137">
        <f>S639*H639</f>
        <v>0</v>
      </c>
      <c r="AR639" s="138" t="s">
        <v>286</v>
      </c>
      <c r="AT639" s="138" t="s">
        <v>142</v>
      </c>
      <c r="AU639" s="138" t="s">
        <v>82</v>
      </c>
      <c r="AY639" s="17" t="s">
        <v>139</v>
      </c>
      <c r="BE639" s="139">
        <f>IF(N639="základní",J639,0)</f>
        <v>0</v>
      </c>
      <c r="BF639" s="139">
        <f>IF(N639="snížená",J639,0)</f>
        <v>0</v>
      </c>
      <c r="BG639" s="139">
        <f>IF(N639="zákl. přenesená",J639,0)</f>
        <v>0</v>
      </c>
      <c r="BH639" s="139">
        <f>IF(N639="sníž. přenesená",J639,0)</f>
        <v>0</v>
      </c>
      <c r="BI639" s="139">
        <f>IF(N639="nulová",J639,0)</f>
        <v>0</v>
      </c>
      <c r="BJ639" s="17" t="s">
        <v>80</v>
      </c>
      <c r="BK639" s="139">
        <f>ROUND(I639*H639,2)</f>
        <v>0</v>
      </c>
      <c r="BL639" s="17" t="s">
        <v>286</v>
      </c>
      <c r="BM639" s="138" t="s">
        <v>1071</v>
      </c>
    </row>
    <row r="640" spans="2:65" s="1" customFormat="1" ht="11">
      <c r="B640" s="32"/>
      <c r="D640" s="140" t="s">
        <v>149</v>
      </c>
      <c r="F640" s="141" t="s">
        <v>1072</v>
      </c>
      <c r="I640" s="142"/>
      <c r="L640" s="32"/>
      <c r="M640" s="143"/>
      <c r="T640" s="53"/>
      <c r="AT640" s="17" t="s">
        <v>149</v>
      </c>
      <c r="AU640" s="17" t="s">
        <v>82</v>
      </c>
    </row>
    <row r="641" spans="2:65" s="1" customFormat="1" ht="62.75" customHeight="1">
      <c r="B641" s="32"/>
      <c r="C641" s="127" t="s">
        <v>1073</v>
      </c>
      <c r="D641" s="127" t="s">
        <v>142</v>
      </c>
      <c r="E641" s="128" t="s">
        <v>1074</v>
      </c>
      <c r="F641" s="129" t="s">
        <v>1075</v>
      </c>
      <c r="G641" s="130" t="s">
        <v>283</v>
      </c>
      <c r="H641" s="131">
        <v>0.621</v>
      </c>
      <c r="I641" s="132"/>
      <c r="J641" s="133">
        <f>ROUND(I641*H641,2)</f>
        <v>0</v>
      </c>
      <c r="K641" s="129" t="s">
        <v>146</v>
      </c>
      <c r="L641" s="32"/>
      <c r="M641" s="134" t="s">
        <v>19</v>
      </c>
      <c r="N641" s="135" t="s">
        <v>43</v>
      </c>
      <c r="P641" s="136">
        <f>O641*H641</f>
        <v>0</v>
      </c>
      <c r="Q641" s="136">
        <v>0</v>
      </c>
      <c r="R641" s="136">
        <f>Q641*H641</f>
        <v>0</v>
      </c>
      <c r="S641" s="136">
        <v>0</v>
      </c>
      <c r="T641" s="137">
        <f>S641*H641</f>
        <v>0</v>
      </c>
      <c r="AR641" s="138" t="s">
        <v>286</v>
      </c>
      <c r="AT641" s="138" t="s">
        <v>142</v>
      </c>
      <c r="AU641" s="138" t="s">
        <v>82</v>
      </c>
      <c r="AY641" s="17" t="s">
        <v>139</v>
      </c>
      <c r="BE641" s="139">
        <f>IF(N641="základní",J641,0)</f>
        <v>0</v>
      </c>
      <c r="BF641" s="139">
        <f>IF(N641="snížená",J641,0)</f>
        <v>0</v>
      </c>
      <c r="BG641" s="139">
        <f>IF(N641="zákl. přenesená",J641,0)</f>
        <v>0</v>
      </c>
      <c r="BH641" s="139">
        <f>IF(N641="sníž. přenesená",J641,0)</f>
        <v>0</v>
      </c>
      <c r="BI641" s="139">
        <f>IF(N641="nulová",J641,0)</f>
        <v>0</v>
      </c>
      <c r="BJ641" s="17" t="s">
        <v>80</v>
      </c>
      <c r="BK641" s="139">
        <f>ROUND(I641*H641,2)</f>
        <v>0</v>
      </c>
      <c r="BL641" s="17" t="s">
        <v>286</v>
      </c>
      <c r="BM641" s="138" t="s">
        <v>1076</v>
      </c>
    </row>
    <row r="642" spans="2:65" s="1" customFormat="1" ht="11">
      <c r="B642" s="32"/>
      <c r="D642" s="140" t="s">
        <v>149</v>
      </c>
      <c r="F642" s="141" t="s">
        <v>1077</v>
      </c>
      <c r="I642" s="142"/>
      <c r="L642" s="32"/>
      <c r="M642" s="143"/>
      <c r="T642" s="53"/>
      <c r="AT642" s="17" t="s">
        <v>149</v>
      </c>
      <c r="AU642" s="17" t="s">
        <v>82</v>
      </c>
    </row>
    <row r="643" spans="2:65" s="11" customFormat="1" ht="22.75" customHeight="1">
      <c r="B643" s="115"/>
      <c r="D643" s="116" t="s">
        <v>71</v>
      </c>
      <c r="E643" s="125" t="s">
        <v>378</v>
      </c>
      <c r="F643" s="125" t="s">
        <v>379</v>
      </c>
      <c r="I643" s="118"/>
      <c r="J643" s="126">
        <f>BK643</f>
        <v>0</v>
      </c>
      <c r="L643" s="115"/>
      <c r="M643" s="120"/>
      <c r="P643" s="121">
        <f>SUM(P644:P755)</f>
        <v>0</v>
      </c>
      <c r="R643" s="121">
        <f>SUM(R644:R755)</f>
        <v>0.31270000000000003</v>
      </c>
      <c r="T643" s="122">
        <f>SUM(T644:T755)</f>
        <v>0.48799999999999999</v>
      </c>
      <c r="AR643" s="116" t="s">
        <v>82</v>
      </c>
      <c r="AT643" s="123" t="s">
        <v>71</v>
      </c>
      <c r="AU643" s="123" t="s">
        <v>80</v>
      </c>
      <c r="AY643" s="116" t="s">
        <v>139</v>
      </c>
      <c r="BK643" s="124">
        <f>SUM(BK644:BK755)</f>
        <v>0</v>
      </c>
    </row>
    <row r="644" spans="2:65" s="1" customFormat="1" ht="37.75" customHeight="1">
      <c r="B644" s="32"/>
      <c r="C644" s="127" t="s">
        <v>1078</v>
      </c>
      <c r="D644" s="127" t="s">
        <v>142</v>
      </c>
      <c r="E644" s="128" t="s">
        <v>1079</v>
      </c>
      <c r="F644" s="129" t="s">
        <v>1080</v>
      </c>
      <c r="G644" s="130" t="s">
        <v>383</v>
      </c>
      <c r="H644" s="131">
        <v>11</v>
      </c>
      <c r="I644" s="132"/>
      <c r="J644" s="133">
        <f>ROUND(I644*H644,2)</f>
        <v>0</v>
      </c>
      <c r="K644" s="129" t="s">
        <v>146</v>
      </c>
      <c r="L644" s="32"/>
      <c r="M644" s="134" t="s">
        <v>19</v>
      </c>
      <c r="N644" s="135" t="s">
        <v>43</v>
      </c>
      <c r="P644" s="136">
        <f>O644*H644</f>
        <v>0</v>
      </c>
      <c r="Q644" s="136">
        <v>0</v>
      </c>
      <c r="R644" s="136">
        <f>Q644*H644</f>
        <v>0</v>
      </c>
      <c r="S644" s="136">
        <v>0</v>
      </c>
      <c r="T644" s="137">
        <f>S644*H644</f>
        <v>0</v>
      </c>
      <c r="AR644" s="138" t="s">
        <v>286</v>
      </c>
      <c r="AT644" s="138" t="s">
        <v>142</v>
      </c>
      <c r="AU644" s="138" t="s">
        <v>82</v>
      </c>
      <c r="AY644" s="17" t="s">
        <v>139</v>
      </c>
      <c r="BE644" s="139">
        <f>IF(N644="základní",J644,0)</f>
        <v>0</v>
      </c>
      <c r="BF644" s="139">
        <f>IF(N644="snížená",J644,0)</f>
        <v>0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7" t="s">
        <v>80</v>
      </c>
      <c r="BK644" s="139">
        <f>ROUND(I644*H644,2)</f>
        <v>0</v>
      </c>
      <c r="BL644" s="17" t="s">
        <v>286</v>
      </c>
      <c r="BM644" s="138" t="s">
        <v>1081</v>
      </c>
    </row>
    <row r="645" spans="2:65" s="1" customFormat="1" ht="11">
      <c r="B645" s="32"/>
      <c r="D645" s="140" t="s">
        <v>149</v>
      </c>
      <c r="F645" s="141" t="s">
        <v>1082</v>
      </c>
      <c r="I645" s="142"/>
      <c r="L645" s="32"/>
      <c r="M645" s="143"/>
      <c r="T645" s="53"/>
      <c r="AT645" s="17" t="s">
        <v>149</v>
      </c>
      <c r="AU645" s="17" t="s">
        <v>82</v>
      </c>
    </row>
    <row r="646" spans="2:65" s="12" customFormat="1" ht="12">
      <c r="B646" s="144"/>
      <c r="D646" s="145" t="s">
        <v>151</v>
      </c>
      <c r="E646" s="146" t="s">
        <v>19</v>
      </c>
      <c r="F646" s="147" t="s">
        <v>933</v>
      </c>
      <c r="H646" s="148">
        <v>1</v>
      </c>
      <c r="I646" s="149"/>
      <c r="L646" s="144"/>
      <c r="M646" s="150"/>
      <c r="T646" s="151"/>
      <c r="AT646" s="146" t="s">
        <v>151</v>
      </c>
      <c r="AU646" s="146" t="s">
        <v>82</v>
      </c>
      <c r="AV646" s="12" t="s">
        <v>82</v>
      </c>
      <c r="AW646" s="12" t="s">
        <v>33</v>
      </c>
      <c r="AX646" s="12" t="s">
        <v>72</v>
      </c>
      <c r="AY646" s="146" t="s">
        <v>139</v>
      </c>
    </row>
    <row r="647" spans="2:65" s="12" customFormat="1" ht="12">
      <c r="B647" s="144"/>
      <c r="D647" s="145" t="s">
        <v>151</v>
      </c>
      <c r="E647" s="146" t="s">
        <v>19</v>
      </c>
      <c r="F647" s="147" t="s">
        <v>934</v>
      </c>
      <c r="H647" s="148">
        <v>1</v>
      </c>
      <c r="I647" s="149"/>
      <c r="L647" s="144"/>
      <c r="M647" s="150"/>
      <c r="T647" s="151"/>
      <c r="AT647" s="146" t="s">
        <v>151</v>
      </c>
      <c r="AU647" s="146" t="s">
        <v>82</v>
      </c>
      <c r="AV647" s="12" t="s">
        <v>82</v>
      </c>
      <c r="AW647" s="12" t="s">
        <v>33</v>
      </c>
      <c r="AX647" s="12" t="s">
        <v>72</v>
      </c>
      <c r="AY647" s="146" t="s">
        <v>139</v>
      </c>
    </row>
    <row r="648" spans="2:65" s="12" customFormat="1" ht="12">
      <c r="B648" s="144"/>
      <c r="D648" s="145" t="s">
        <v>151</v>
      </c>
      <c r="E648" s="146" t="s">
        <v>19</v>
      </c>
      <c r="F648" s="147" t="s">
        <v>937</v>
      </c>
      <c r="H648" s="148">
        <v>1</v>
      </c>
      <c r="I648" s="149"/>
      <c r="L648" s="144"/>
      <c r="M648" s="150"/>
      <c r="T648" s="151"/>
      <c r="AT648" s="146" t="s">
        <v>151</v>
      </c>
      <c r="AU648" s="146" t="s">
        <v>82</v>
      </c>
      <c r="AV648" s="12" t="s">
        <v>82</v>
      </c>
      <c r="AW648" s="12" t="s">
        <v>33</v>
      </c>
      <c r="AX648" s="12" t="s">
        <v>72</v>
      </c>
      <c r="AY648" s="146" t="s">
        <v>139</v>
      </c>
    </row>
    <row r="649" spans="2:65" s="12" customFormat="1" ht="12">
      <c r="B649" s="144"/>
      <c r="D649" s="145" t="s">
        <v>151</v>
      </c>
      <c r="E649" s="146" t="s">
        <v>19</v>
      </c>
      <c r="F649" s="147" t="s">
        <v>938</v>
      </c>
      <c r="H649" s="148">
        <v>1</v>
      </c>
      <c r="I649" s="149"/>
      <c r="L649" s="144"/>
      <c r="M649" s="150"/>
      <c r="T649" s="151"/>
      <c r="AT649" s="146" t="s">
        <v>151</v>
      </c>
      <c r="AU649" s="146" t="s">
        <v>82</v>
      </c>
      <c r="AV649" s="12" t="s">
        <v>82</v>
      </c>
      <c r="AW649" s="12" t="s">
        <v>33</v>
      </c>
      <c r="AX649" s="12" t="s">
        <v>72</v>
      </c>
      <c r="AY649" s="146" t="s">
        <v>139</v>
      </c>
    </row>
    <row r="650" spans="2:65" s="12" customFormat="1" ht="12">
      <c r="B650" s="144"/>
      <c r="D650" s="145" t="s">
        <v>151</v>
      </c>
      <c r="E650" s="146" t="s">
        <v>19</v>
      </c>
      <c r="F650" s="147" t="s">
        <v>939</v>
      </c>
      <c r="H650" s="148">
        <v>1</v>
      </c>
      <c r="I650" s="149"/>
      <c r="L650" s="144"/>
      <c r="M650" s="150"/>
      <c r="T650" s="151"/>
      <c r="AT650" s="146" t="s">
        <v>151</v>
      </c>
      <c r="AU650" s="146" t="s">
        <v>82</v>
      </c>
      <c r="AV650" s="12" t="s">
        <v>82</v>
      </c>
      <c r="AW650" s="12" t="s">
        <v>33</v>
      </c>
      <c r="AX650" s="12" t="s">
        <v>72</v>
      </c>
      <c r="AY650" s="146" t="s">
        <v>139</v>
      </c>
    </row>
    <row r="651" spans="2:65" s="12" customFormat="1" ht="12">
      <c r="B651" s="144"/>
      <c r="D651" s="145" t="s">
        <v>151</v>
      </c>
      <c r="E651" s="146" t="s">
        <v>19</v>
      </c>
      <c r="F651" s="147" t="s">
        <v>940</v>
      </c>
      <c r="H651" s="148">
        <v>1</v>
      </c>
      <c r="I651" s="149"/>
      <c r="L651" s="144"/>
      <c r="M651" s="150"/>
      <c r="T651" s="151"/>
      <c r="AT651" s="146" t="s">
        <v>151</v>
      </c>
      <c r="AU651" s="146" t="s">
        <v>82</v>
      </c>
      <c r="AV651" s="12" t="s">
        <v>82</v>
      </c>
      <c r="AW651" s="12" t="s">
        <v>33</v>
      </c>
      <c r="AX651" s="12" t="s">
        <v>72</v>
      </c>
      <c r="AY651" s="146" t="s">
        <v>139</v>
      </c>
    </row>
    <row r="652" spans="2:65" s="12" customFormat="1" ht="12">
      <c r="B652" s="144"/>
      <c r="D652" s="145" t="s">
        <v>151</v>
      </c>
      <c r="E652" s="146" t="s">
        <v>19</v>
      </c>
      <c r="F652" s="147" t="s">
        <v>941</v>
      </c>
      <c r="H652" s="148">
        <v>1</v>
      </c>
      <c r="I652" s="149"/>
      <c r="L652" s="144"/>
      <c r="M652" s="150"/>
      <c r="T652" s="151"/>
      <c r="AT652" s="146" t="s">
        <v>151</v>
      </c>
      <c r="AU652" s="146" t="s">
        <v>82</v>
      </c>
      <c r="AV652" s="12" t="s">
        <v>82</v>
      </c>
      <c r="AW652" s="12" t="s">
        <v>33</v>
      </c>
      <c r="AX652" s="12" t="s">
        <v>72</v>
      </c>
      <c r="AY652" s="146" t="s">
        <v>139</v>
      </c>
    </row>
    <row r="653" spans="2:65" s="12" customFormat="1" ht="12">
      <c r="B653" s="144"/>
      <c r="D653" s="145" t="s">
        <v>151</v>
      </c>
      <c r="E653" s="146" t="s">
        <v>19</v>
      </c>
      <c r="F653" s="147" t="s">
        <v>942</v>
      </c>
      <c r="H653" s="148">
        <v>1</v>
      </c>
      <c r="I653" s="149"/>
      <c r="L653" s="144"/>
      <c r="M653" s="150"/>
      <c r="T653" s="151"/>
      <c r="AT653" s="146" t="s">
        <v>151</v>
      </c>
      <c r="AU653" s="146" t="s">
        <v>82</v>
      </c>
      <c r="AV653" s="12" t="s">
        <v>82</v>
      </c>
      <c r="AW653" s="12" t="s">
        <v>33</v>
      </c>
      <c r="AX653" s="12" t="s">
        <v>72</v>
      </c>
      <c r="AY653" s="146" t="s">
        <v>139</v>
      </c>
    </row>
    <row r="654" spans="2:65" s="12" customFormat="1" ht="12">
      <c r="B654" s="144"/>
      <c r="D654" s="145" t="s">
        <v>151</v>
      </c>
      <c r="E654" s="146" t="s">
        <v>19</v>
      </c>
      <c r="F654" s="147" t="s">
        <v>943</v>
      </c>
      <c r="H654" s="148">
        <v>1</v>
      </c>
      <c r="I654" s="149"/>
      <c r="L654" s="144"/>
      <c r="M654" s="150"/>
      <c r="T654" s="151"/>
      <c r="AT654" s="146" t="s">
        <v>151</v>
      </c>
      <c r="AU654" s="146" t="s">
        <v>82</v>
      </c>
      <c r="AV654" s="12" t="s">
        <v>82</v>
      </c>
      <c r="AW654" s="12" t="s">
        <v>33</v>
      </c>
      <c r="AX654" s="12" t="s">
        <v>72</v>
      </c>
      <c r="AY654" s="146" t="s">
        <v>139</v>
      </c>
    </row>
    <row r="655" spans="2:65" s="12" customFormat="1" ht="12">
      <c r="B655" s="144"/>
      <c r="D655" s="145" t="s">
        <v>151</v>
      </c>
      <c r="E655" s="146" t="s">
        <v>19</v>
      </c>
      <c r="F655" s="147" t="s">
        <v>944</v>
      </c>
      <c r="H655" s="148">
        <v>1</v>
      </c>
      <c r="I655" s="149"/>
      <c r="L655" s="144"/>
      <c r="M655" s="150"/>
      <c r="T655" s="151"/>
      <c r="AT655" s="146" t="s">
        <v>151</v>
      </c>
      <c r="AU655" s="146" t="s">
        <v>82</v>
      </c>
      <c r="AV655" s="12" t="s">
        <v>82</v>
      </c>
      <c r="AW655" s="12" t="s">
        <v>33</v>
      </c>
      <c r="AX655" s="12" t="s">
        <v>72</v>
      </c>
      <c r="AY655" s="146" t="s">
        <v>139</v>
      </c>
    </row>
    <row r="656" spans="2:65" s="12" customFormat="1" ht="12">
      <c r="B656" s="144"/>
      <c r="D656" s="145" t="s">
        <v>151</v>
      </c>
      <c r="E656" s="146" t="s">
        <v>19</v>
      </c>
      <c r="F656" s="147" t="s">
        <v>945</v>
      </c>
      <c r="H656" s="148">
        <v>1</v>
      </c>
      <c r="I656" s="149"/>
      <c r="L656" s="144"/>
      <c r="M656" s="150"/>
      <c r="T656" s="151"/>
      <c r="AT656" s="146" t="s">
        <v>151</v>
      </c>
      <c r="AU656" s="146" t="s">
        <v>82</v>
      </c>
      <c r="AV656" s="12" t="s">
        <v>82</v>
      </c>
      <c r="AW656" s="12" t="s">
        <v>33</v>
      </c>
      <c r="AX656" s="12" t="s">
        <v>72</v>
      </c>
      <c r="AY656" s="146" t="s">
        <v>139</v>
      </c>
    </row>
    <row r="657" spans="2:65" s="13" customFormat="1" ht="12">
      <c r="B657" s="152"/>
      <c r="D657" s="145" t="s">
        <v>151</v>
      </c>
      <c r="E657" s="153" t="s">
        <v>19</v>
      </c>
      <c r="F657" s="154" t="s">
        <v>163</v>
      </c>
      <c r="H657" s="155">
        <v>11</v>
      </c>
      <c r="I657" s="156"/>
      <c r="L657" s="152"/>
      <c r="M657" s="157"/>
      <c r="T657" s="158"/>
      <c r="AT657" s="153" t="s">
        <v>151</v>
      </c>
      <c r="AU657" s="153" t="s">
        <v>82</v>
      </c>
      <c r="AV657" s="13" t="s">
        <v>147</v>
      </c>
      <c r="AW657" s="13" t="s">
        <v>33</v>
      </c>
      <c r="AX657" s="13" t="s">
        <v>80</v>
      </c>
      <c r="AY657" s="153" t="s">
        <v>139</v>
      </c>
    </row>
    <row r="658" spans="2:65" s="1" customFormat="1" ht="24.25" customHeight="1">
      <c r="B658" s="32"/>
      <c r="C658" s="172" t="s">
        <v>1083</v>
      </c>
      <c r="D658" s="172" t="s">
        <v>519</v>
      </c>
      <c r="E658" s="173" t="s">
        <v>1084</v>
      </c>
      <c r="F658" s="174" t="s">
        <v>1085</v>
      </c>
      <c r="G658" s="175" t="s">
        <v>383</v>
      </c>
      <c r="H658" s="176">
        <v>2</v>
      </c>
      <c r="I658" s="177"/>
      <c r="J658" s="178">
        <f>ROUND(I658*H658,2)</f>
        <v>0</v>
      </c>
      <c r="K658" s="174" t="s">
        <v>146</v>
      </c>
      <c r="L658" s="179"/>
      <c r="M658" s="180" t="s">
        <v>19</v>
      </c>
      <c r="N658" s="181" t="s">
        <v>43</v>
      </c>
      <c r="P658" s="136">
        <f>O658*H658</f>
        <v>0</v>
      </c>
      <c r="Q658" s="136">
        <v>1.7500000000000002E-2</v>
      </c>
      <c r="R658" s="136">
        <f>Q658*H658</f>
        <v>3.5000000000000003E-2</v>
      </c>
      <c r="S658" s="136">
        <v>0</v>
      </c>
      <c r="T658" s="137">
        <f>S658*H658</f>
        <v>0</v>
      </c>
      <c r="AR658" s="138" t="s">
        <v>423</v>
      </c>
      <c r="AT658" s="138" t="s">
        <v>519</v>
      </c>
      <c r="AU658" s="138" t="s">
        <v>82</v>
      </c>
      <c r="AY658" s="17" t="s">
        <v>139</v>
      </c>
      <c r="BE658" s="139">
        <f>IF(N658="základní",J658,0)</f>
        <v>0</v>
      </c>
      <c r="BF658" s="139">
        <f>IF(N658="snížená",J658,0)</f>
        <v>0</v>
      </c>
      <c r="BG658" s="139">
        <f>IF(N658="zákl. přenesená",J658,0)</f>
        <v>0</v>
      </c>
      <c r="BH658" s="139">
        <f>IF(N658="sníž. přenesená",J658,0)</f>
        <v>0</v>
      </c>
      <c r="BI658" s="139">
        <f>IF(N658="nulová",J658,0)</f>
        <v>0</v>
      </c>
      <c r="BJ658" s="17" t="s">
        <v>80</v>
      </c>
      <c r="BK658" s="139">
        <f>ROUND(I658*H658,2)</f>
        <v>0</v>
      </c>
      <c r="BL658" s="17" t="s">
        <v>286</v>
      </c>
      <c r="BM658" s="138" t="s">
        <v>1086</v>
      </c>
    </row>
    <row r="659" spans="2:65" s="12" customFormat="1" ht="12">
      <c r="B659" s="144"/>
      <c r="D659" s="145" t="s">
        <v>151</v>
      </c>
      <c r="E659" s="146" t="s">
        <v>19</v>
      </c>
      <c r="F659" s="147" t="s">
        <v>938</v>
      </c>
      <c r="H659" s="148">
        <v>1</v>
      </c>
      <c r="I659" s="149"/>
      <c r="L659" s="144"/>
      <c r="M659" s="150"/>
      <c r="T659" s="151"/>
      <c r="AT659" s="146" t="s">
        <v>151</v>
      </c>
      <c r="AU659" s="146" t="s">
        <v>82</v>
      </c>
      <c r="AV659" s="12" t="s">
        <v>82</v>
      </c>
      <c r="AW659" s="12" t="s">
        <v>33</v>
      </c>
      <c r="AX659" s="12" t="s">
        <v>72</v>
      </c>
      <c r="AY659" s="146" t="s">
        <v>139</v>
      </c>
    </row>
    <row r="660" spans="2:65" s="12" customFormat="1" ht="12">
      <c r="B660" s="144"/>
      <c r="D660" s="145" t="s">
        <v>151</v>
      </c>
      <c r="E660" s="146" t="s">
        <v>19</v>
      </c>
      <c r="F660" s="147" t="s">
        <v>939</v>
      </c>
      <c r="H660" s="148">
        <v>1</v>
      </c>
      <c r="I660" s="149"/>
      <c r="L660" s="144"/>
      <c r="M660" s="150"/>
      <c r="T660" s="151"/>
      <c r="AT660" s="146" t="s">
        <v>151</v>
      </c>
      <c r="AU660" s="146" t="s">
        <v>82</v>
      </c>
      <c r="AV660" s="12" t="s">
        <v>82</v>
      </c>
      <c r="AW660" s="12" t="s">
        <v>33</v>
      </c>
      <c r="AX660" s="12" t="s">
        <v>72</v>
      </c>
      <c r="AY660" s="146" t="s">
        <v>139</v>
      </c>
    </row>
    <row r="661" spans="2:65" s="13" customFormat="1" ht="12">
      <c r="B661" s="152"/>
      <c r="D661" s="145" t="s">
        <v>151</v>
      </c>
      <c r="E661" s="153" t="s">
        <v>19</v>
      </c>
      <c r="F661" s="154" t="s">
        <v>163</v>
      </c>
      <c r="H661" s="155">
        <v>2</v>
      </c>
      <c r="I661" s="156"/>
      <c r="L661" s="152"/>
      <c r="M661" s="157"/>
      <c r="T661" s="158"/>
      <c r="AT661" s="153" t="s">
        <v>151</v>
      </c>
      <c r="AU661" s="153" t="s">
        <v>82</v>
      </c>
      <c r="AV661" s="13" t="s">
        <v>147</v>
      </c>
      <c r="AW661" s="13" t="s">
        <v>33</v>
      </c>
      <c r="AX661" s="13" t="s">
        <v>80</v>
      </c>
      <c r="AY661" s="153" t="s">
        <v>139</v>
      </c>
    </row>
    <row r="662" spans="2:65" s="1" customFormat="1" ht="24.25" customHeight="1">
      <c r="B662" s="32"/>
      <c r="C662" s="172" t="s">
        <v>1087</v>
      </c>
      <c r="D662" s="172" t="s">
        <v>519</v>
      </c>
      <c r="E662" s="173" t="s">
        <v>1088</v>
      </c>
      <c r="F662" s="174" t="s">
        <v>1089</v>
      </c>
      <c r="G662" s="175" t="s">
        <v>383</v>
      </c>
      <c r="H662" s="176">
        <v>9</v>
      </c>
      <c r="I662" s="177"/>
      <c r="J662" s="178">
        <f>ROUND(I662*H662,2)</f>
        <v>0</v>
      </c>
      <c r="K662" s="174" t="s">
        <v>146</v>
      </c>
      <c r="L662" s="179"/>
      <c r="M662" s="180" t="s">
        <v>19</v>
      </c>
      <c r="N662" s="181" t="s">
        <v>43</v>
      </c>
      <c r="P662" s="136">
        <f>O662*H662</f>
        <v>0</v>
      </c>
      <c r="Q662" s="136">
        <v>1.95E-2</v>
      </c>
      <c r="R662" s="136">
        <f>Q662*H662</f>
        <v>0.17549999999999999</v>
      </c>
      <c r="S662" s="136">
        <v>0</v>
      </c>
      <c r="T662" s="137">
        <f>S662*H662</f>
        <v>0</v>
      </c>
      <c r="AR662" s="138" t="s">
        <v>423</v>
      </c>
      <c r="AT662" s="138" t="s">
        <v>519</v>
      </c>
      <c r="AU662" s="138" t="s">
        <v>82</v>
      </c>
      <c r="AY662" s="17" t="s">
        <v>139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80</v>
      </c>
      <c r="BK662" s="139">
        <f>ROUND(I662*H662,2)</f>
        <v>0</v>
      </c>
      <c r="BL662" s="17" t="s">
        <v>286</v>
      </c>
      <c r="BM662" s="138" t="s">
        <v>1090</v>
      </c>
    </row>
    <row r="663" spans="2:65" s="12" customFormat="1" ht="12">
      <c r="B663" s="144"/>
      <c r="D663" s="145" t="s">
        <v>151</v>
      </c>
      <c r="E663" s="146" t="s">
        <v>19</v>
      </c>
      <c r="F663" s="147" t="s">
        <v>933</v>
      </c>
      <c r="H663" s="148">
        <v>1</v>
      </c>
      <c r="I663" s="149"/>
      <c r="L663" s="144"/>
      <c r="M663" s="150"/>
      <c r="T663" s="151"/>
      <c r="AT663" s="146" t="s">
        <v>151</v>
      </c>
      <c r="AU663" s="146" t="s">
        <v>82</v>
      </c>
      <c r="AV663" s="12" t="s">
        <v>82</v>
      </c>
      <c r="AW663" s="12" t="s">
        <v>33</v>
      </c>
      <c r="AX663" s="12" t="s">
        <v>72</v>
      </c>
      <c r="AY663" s="146" t="s">
        <v>139</v>
      </c>
    </row>
    <row r="664" spans="2:65" s="12" customFormat="1" ht="12">
      <c r="B664" s="144"/>
      <c r="D664" s="145" t="s">
        <v>151</v>
      </c>
      <c r="E664" s="146" t="s">
        <v>19</v>
      </c>
      <c r="F664" s="147" t="s">
        <v>934</v>
      </c>
      <c r="H664" s="148">
        <v>1</v>
      </c>
      <c r="I664" s="149"/>
      <c r="L664" s="144"/>
      <c r="M664" s="150"/>
      <c r="T664" s="151"/>
      <c r="AT664" s="146" t="s">
        <v>151</v>
      </c>
      <c r="AU664" s="146" t="s">
        <v>82</v>
      </c>
      <c r="AV664" s="12" t="s">
        <v>82</v>
      </c>
      <c r="AW664" s="12" t="s">
        <v>33</v>
      </c>
      <c r="AX664" s="12" t="s">
        <v>72</v>
      </c>
      <c r="AY664" s="146" t="s">
        <v>139</v>
      </c>
    </row>
    <row r="665" spans="2:65" s="12" customFormat="1" ht="12">
      <c r="B665" s="144"/>
      <c r="D665" s="145" t="s">
        <v>151</v>
      </c>
      <c r="E665" s="146" t="s">
        <v>19</v>
      </c>
      <c r="F665" s="147" t="s">
        <v>937</v>
      </c>
      <c r="H665" s="148">
        <v>1</v>
      </c>
      <c r="I665" s="149"/>
      <c r="L665" s="144"/>
      <c r="M665" s="150"/>
      <c r="T665" s="151"/>
      <c r="AT665" s="146" t="s">
        <v>151</v>
      </c>
      <c r="AU665" s="146" t="s">
        <v>82</v>
      </c>
      <c r="AV665" s="12" t="s">
        <v>82</v>
      </c>
      <c r="AW665" s="12" t="s">
        <v>33</v>
      </c>
      <c r="AX665" s="12" t="s">
        <v>72</v>
      </c>
      <c r="AY665" s="146" t="s">
        <v>139</v>
      </c>
    </row>
    <row r="666" spans="2:65" s="12" customFormat="1" ht="12">
      <c r="B666" s="144"/>
      <c r="D666" s="145" t="s">
        <v>151</v>
      </c>
      <c r="E666" s="146" t="s">
        <v>19</v>
      </c>
      <c r="F666" s="147" t="s">
        <v>940</v>
      </c>
      <c r="H666" s="148">
        <v>1</v>
      </c>
      <c r="I666" s="149"/>
      <c r="L666" s="144"/>
      <c r="M666" s="150"/>
      <c r="T666" s="151"/>
      <c r="AT666" s="146" t="s">
        <v>151</v>
      </c>
      <c r="AU666" s="146" t="s">
        <v>82</v>
      </c>
      <c r="AV666" s="12" t="s">
        <v>82</v>
      </c>
      <c r="AW666" s="12" t="s">
        <v>33</v>
      </c>
      <c r="AX666" s="12" t="s">
        <v>72</v>
      </c>
      <c r="AY666" s="146" t="s">
        <v>139</v>
      </c>
    </row>
    <row r="667" spans="2:65" s="12" customFormat="1" ht="12">
      <c r="B667" s="144"/>
      <c r="D667" s="145" t="s">
        <v>151</v>
      </c>
      <c r="E667" s="146" t="s">
        <v>19</v>
      </c>
      <c r="F667" s="147" t="s">
        <v>941</v>
      </c>
      <c r="H667" s="148">
        <v>1</v>
      </c>
      <c r="I667" s="149"/>
      <c r="L667" s="144"/>
      <c r="M667" s="150"/>
      <c r="T667" s="151"/>
      <c r="AT667" s="146" t="s">
        <v>151</v>
      </c>
      <c r="AU667" s="146" t="s">
        <v>82</v>
      </c>
      <c r="AV667" s="12" t="s">
        <v>82</v>
      </c>
      <c r="AW667" s="12" t="s">
        <v>33</v>
      </c>
      <c r="AX667" s="12" t="s">
        <v>72</v>
      </c>
      <c r="AY667" s="146" t="s">
        <v>139</v>
      </c>
    </row>
    <row r="668" spans="2:65" s="12" customFormat="1" ht="12">
      <c r="B668" s="144"/>
      <c r="D668" s="145" t="s">
        <v>151</v>
      </c>
      <c r="E668" s="146" t="s">
        <v>19</v>
      </c>
      <c r="F668" s="147" t="s">
        <v>942</v>
      </c>
      <c r="H668" s="148">
        <v>1</v>
      </c>
      <c r="I668" s="149"/>
      <c r="L668" s="144"/>
      <c r="M668" s="150"/>
      <c r="T668" s="151"/>
      <c r="AT668" s="146" t="s">
        <v>151</v>
      </c>
      <c r="AU668" s="146" t="s">
        <v>82</v>
      </c>
      <c r="AV668" s="12" t="s">
        <v>82</v>
      </c>
      <c r="AW668" s="12" t="s">
        <v>33</v>
      </c>
      <c r="AX668" s="12" t="s">
        <v>72</v>
      </c>
      <c r="AY668" s="146" t="s">
        <v>139</v>
      </c>
    </row>
    <row r="669" spans="2:65" s="12" customFormat="1" ht="12">
      <c r="B669" s="144"/>
      <c r="D669" s="145" t="s">
        <v>151</v>
      </c>
      <c r="E669" s="146" t="s">
        <v>19</v>
      </c>
      <c r="F669" s="147" t="s">
        <v>943</v>
      </c>
      <c r="H669" s="148">
        <v>1</v>
      </c>
      <c r="I669" s="149"/>
      <c r="L669" s="144"/>
      <c r="M669" s="150"/>
      <c r="T669" s="151"/>
      <c r="AT669" s="146" t="s">
        <v>151</v>
      </c>
      <c r="AU669" s="146" t="s">
        <v>82</v>
      </c>
      <c r="AV669" s="12" t="s">
        <v>82</v>
      </c>
      <c r="AW669" s="12" t="s">
        <v>33</v>
      </c>
      <c r="AX669" s="12" t="s">
        <v>72</v>
      </c>
      <c r="AY669" s="146" t="s">
        <v>139</v>
      </c>
    </row>
    <row r="670" spans="2:65" s="12" customFormat="1" ht="12">
      <c r="B670" s="144"/>
      <c r="D670" s="145" t="s">
        <v>151</v>
      </c>
      <c r="E670" s="146" t="s">
        <v>19</v>
      </c>
      <c r="F670" s="147" t="s">
        <v>944</v>
      </c>
      <c r="H670" s="148">
        <v>1</v>
      </c>
      <c r="I670" s="149"/>
      <c r="L670" s="144"/>
      <c r="M670" s="150"/>
      <c r="T670" s="151"/>
      <c r="AT670" s="146" t="s">
        <v>151</v>
      </c>
      <c r="AU670" s="146" t="s">
        <v>82</v>
      </c>
      <c r="AV670" s="12" t="s">
        <v>82</v>
      </c>
      <c r="AW670" s="12" t="s">
        <v>33</v>
      </c>
      <c r="AX670" s="12" t="s">
        <v>72</v>
      </c>
      <c r="AY670" s="146" t="s">
        <v>139</v>
      </c>
    </row>
    <row r="671" spans="2:65" s="12" customFormat="1" ht="12">
      <c r="B671" s="144"/>
      <c r="D671" s="145" t="s">
        <v>151</v>
      </c>
      <c r="E671" s="146" t="s">
        <v>19</v>
      </c>
      <c r="F671" s="147" t="s">
        <v>945</v>
      </c>
      <c r="H671" s="148">
        <v>1</v>
      </c>
      <c r="I671" s="149"/>
      <c r="L671" s="144"/>
      <c r="M671" s="150"/>
      <c r="T671" s="151"/>
      <c r="AT671" s="146" t="s">
        <v>151</v>
      </c>
      <c r="AU671" s="146" t="s">
        <v>82</v>
      </c>
      <c r="AV671" s="12" t="s">
        <v>82</v>
      </c>
      <c r="AW671" s="12" t="s">
        <v>33</v>
      </c>
      <c r="AX671" s="12" t="s">
        <v>72</v>
      </c>
      <c r="AY671" s="146" t="s">
        <v>139</v>
      </c>
    </row>
    <row r="672" spans="2:65" s="13" customFormat="1" ht="12">
      <c r="B672" s="152"/>
      <c r="D672" s="145" t="s">
        <v>151</v>
      </c>
      <c r="E672" s="153" t="s">
        <v>19</v>
      </c>
      <c r="F672" s="154" t="s">
        <v>163</v>
      </c>
      <c r="H672" s="155">
        <v>9</v>
      </c>
      <c r="I672" s="156"/>
      <c r="L672" s="152"/>
      <c r="M672" s="157"/>
      <c r="T672" s="158"/>
      <c r="AT672" s="153" t="s">
        <v>151</v>
      </c>
      <c r="AU672" s="153" t="s">
        <v>82</v>
      </c>
      <c r="AV672" s="13" t="s">
        <v>147</v>
      </c>
      <c r="AW672" s="13" t="s">
        <v>33</v>
      </c>
      <c r="AX672" s="13" t="s">
        <v>80</v>
      </c>
      <c r="AY672" s="153" t="s">
        <v>139</v>
      </c>
    </row>
    <row r="673" spans="2:65" s="1" customFormat="1" ht="37.75" customHeight="1">
      <c r="B673" s="32"/>
      <c r="C673" s="127" t="s">
        <v>1091</v>
      </c>
      <c r="D673" s="127" t="s">
        <v>142</v>
      </c>
      <c r="E673" s="128" t="s">
        <v>1092</v>
      </c>
      <c r="F673" s="129" t="s">
        <v>1093</v>
      </c>
      <c r="G673" s="130" t="s">
        <v>383</v>
      </c>
      <c r="H673" s="131">
        <v>2</v>
      </c>
      <c r="I673" s="132"/>
      <c r="J673" s="133">
        <f>ROUND(I673*H673,2)</f>
        <v>0</v>
      </c>
      <c r="K673" s="129" t="s">
        <v>146</v>
      </c>
      <c r="L673" s="32"/>
      <c r="M673" s="134" t="s">
        <v>19</v>
      </c>
      <c r="N673" s="135" t="s">
        <v>43</v>
      </c>
      <c r="P673" s="136">
        <f>O673*H673</f>
        <v>0</v>
      </c>
      <c r="Q673" s="136">
        <v>0</v>
      </c>
      <c r="R673" s="136">
        <f>Q673*H673</f>
        <v>0</v>
      </c>
      <c r="S673" s="136">
        <v>0</v>
      </c>
      <c r="T673" s="137">
        <f>S673*H673</f>
        <v>0</v>
      </c>
      <c r="AR673" s="138" t="s">
        <v>286</v>
      </c>
      <c r="AT673" s="138" t="s">
        <v>142</v>
      </c>
      <c r="AU673" s="138" t="s">
        <v>82</v>
      </c>
      <c r="AY673" s="17" t="s">
        <v>139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7" t="s">
        <v>80</v>
      </c>
      <c r="BK673" s="139">
        <f>ROUND(I673*H673,2)</f>
        <v>0</v>
      </c>
      <c r="BL673" s="17" t="s">
        <v>286</v>
      </c>
      <c r="BM673" s="138" t="s">
        <v>1094</v>
      </c>
    </row>
    <row r="674" spans="2:65" s="1" customFormat="1" ht="11">
      <c r="B674" s="32"/>
      <c r="D674" s="140" t="s">
        <v>149</v>
      </c>
      <c r="F674" s="141" t="s">
        <v>1095</v>
      </c>
      <c r="I674" s="142"/>
      <c r="L674" s="32"/>
      <c r="M674" s="143"/>
      <c r="T674" s="53"/>
      <c r="AT674" s="17" t="s">
        <v>149</v>
      </c>
      <c r="AU674" s="17" t="s">
        <v>82</v>
      </c>
    </row>
    <row r="675" spans="2:65" s="12" customFormat="1" ht="12">
      <c r="B675" s="144"/>
      <c r="D675" s="145" t="s">
        <v>151</v>
      </c>
      <c r="E675" s="146" t="s">
        <v>19</v>
      </c>
      <c r="F675" s="147" t="s">
        <v>935</v>
      </c>
      <c r="H675" s="148">
        <v>1</v>
      </c>
      <c r="I675" s="149"/>
      <c r="L675" s="144"/>
      <c r="M675" s="150"/>
      <c r="T675" s="151"/>
      <c r="AT675" s="146" t="s">
        <v>151</v>
      </c>
      <c r="AU675" s="146" t="s">
        <v>82</v>
      </c>
      <c r="AV675" s="12" t="s">
        <v>82</v>
      </c>
      <c r="AW675" s="12" t="s">
        <v>33</v>
      </c>
      <c r="AX675" s="12" t="s">
        <v>72</v>
      </c>
      <c r="AY675" s="146" t="s">
        <v>139</v>
      </c>
    </row>
    <row r="676" spans="2:65" s="12" customFormat="1" ht="12">
      <c r="B676" s="144"/>
      <c r="D676" s="145" t="s">
        <v>151</v>
      </c>
      <c r="E676" s="146" t="s">
        <v>19</v>
      </c>
      <c r="F676" s="147" t="s">
        <v>936</v>
      </c>
      <c r="H676" s="148">
        <v>1</v>
      </c>
      <c r="I676" s="149"/>
      <c r="L676" s="144"/>
      <c r="M676" s="150"/>
      <c r="T676" s="151"/>
      <c r="AT676" s="146" t="s">
        <v>151</v>
      </c>
      <c r="AU676" s="146" t="s">
        <v>82</v>
      </c>
      <c r="AV676" s="12" t="s">
        <v>82</v>
      </c>
      <c r="AW676" s="12" t="s">
        <v>33</v>
      </c>
      <c r="AX676" s="12" t="s">
        <v>72</v>
      </c>
      <c r="AY676" s="146" t="s">
        <v>139</v>
      </c>
    </row>
    <row r="677" spans="2:65" s="13" customFormat="1" ht="12">
      <c r="B677" s="152"/>
      <c r="D677" s="145" t="s">
        <v>151</v>
      </c>
      <c r="E677" s="153" t="s">
        <v>19</v>
      </c>
      <c r="F677" s="154" t="s">
        <v>163</v>
      </c>
      <c r="H677" s="155">
        <v>2</v>
      </c>
      <c r="I677" s="156"/>
      <c r="L677" s="152"/>
      <c r="M677" s="157"/>
      <c r="T677" s="158"/>
      <c r="AT677" s="153" t="s">
        <v>151</v>
      </c>
      <c r="AU677" s="153" t="s">
        <v>82</v>
      </c>
      <c r="AV677" s="13" t="s">
        <v>147</v>
      </c>
      <c r="AW677" s="13" t="s">
        <v>33</v>
      </c>
      <c r="AX677" s="13" t="s">
        <v>80</v>
      </c>
      <c r="AY677" s="153" t="s">
        <v>139</v>
      </c>
    </row>
    <row r="678" spans="2:65" s="1" customFormat="1" ht="24.25" customHeight="1">
      <c r="B678" s="32"/>
      <c r="C678" s="172" t="s">
        <v>1096</v>
      </c>
      <c r="D678" s="172" t="s">
        <v>519</v>
      </c>
      <c r="E678" s="173" t="s">
        <v>1097</v>
      </c>
      <c r="F678" s="174" t="s">
        <v>1098</v>
      </c>
      <c r="G678" s="175" t="s">
        <v>383</v>
      </c>
      <c r="H678" s="176">
        <v>2</v>
      </c>
      <c r="I678" s="177"/>
      <c r="J678" s="178">
        <f>ROUND(I678*H678,2)</f>
        <v>0</v>
      </c>
      <c r="K678" s="174" t="s">
        <v>146</v>
      </c>
      <c r="L678" s="179"/>
      <c r="M678" s="180" t="s">
        <v>19</v>
      </c>
      <c r="N678" s="181" t="s">
        <v>43</v>
      </c>
      <c r="P678" s="136">
        <f>O678*H678</f>
        <v>0</v>
      </c>
      <c r="Q678" s="136">
        <v>2.2499999999999999E-2</v>
      </c>
      <c r="R678" s="136">
        <f>Q678*H678</f>
        <v>4.4999999999999998E-2</v>
      </c>
      <c r="S678" s="136">
        <v>0</v>
      </c>
      <c r="T678" s="137">
        <f>S678*H678</f>
        <v>0</v>
      </c>
      <c r="AR678" s="138" t="s">
        <v>423</v>
      </c>
      <c r="AT678" s="138" t="s">
        <v>519</v>
      </c>
      <c r="AU678" s="138" t="s">
        <v>82</v>
      </c>
      <c r="AY678" s="17" t="s">
        <v>139</v>
      </c>
      <c r="BE678" s="139">
        <f>IF(N678="základní",J678,0)</f>
        <v>0</v>
      </c>
      <c r="BF678" s="139">
        <f>IF(N678="snížená",J678,0)</f>
        <v>0</v>
      </c>
      <c r="BG678" s="139">
        <f>IF(N678="zákl. přenesená",J678,0)</f>
        <v>0</v>
      </c>
      <c r="BH678" s="139">
        <f>IF(N678="sníž. přenesená",J678,0)</f>
        <v>0</v>
      </c>
      <c r="BI678" s="139">
        <f>IF(N678="nulová",J678,0)</f>
        <v>0</v>
      </c>
      <c r="BJ678" s="17" t="s">
        <v>80</v>
      </c>
      <c r="BK678" s="139">
        <f>ROUND(I678*H678,2)</f>
        <v>0</v>
      </c>
      <c r="BL678" s="17" t="s">
        <v>286</v>
      </c>
      <c r="BM678" s="138" t="s">
        <v>1099</v>
      </c>
    </row>
    <row r="679" spans="2:65" s="1" customFormat="1" ht="37.75" customHeight="1">
      <c r="B679" s="32"/>
      <c r="C679" s="127" t="s">
        <v>1100</v>
      </c>
      <c r="D679" s="127" t="s">
        <v>142</v>
      </c>
      <c r="E679" s="128" t="s">
        <v>1101</v>
      </c>
      <c r="F679" s="129" t="s">
        <v>1102</v>
      </c>
      <c r="G679" s="130" t="s">
        <v>383</v>
      </c>
      <c r="H679" s="131">
        <v>1</v>
      </c>
      <c r="I679" s="132"/>
      <c r="J679" s="133">
        <f>ROUND(I679*H679,2)</f>
        <v>0</v>
      </c>
      <c r="K679" s="129" t="s">
        <v>146</v>
      </c>
      <c r="L679" s="32"/>
      <c r="M679" s="134" t="s">
        <v>19</v>
      </c>
      <c r="N679" s="135" t="s">
        <v>43</v>
      </c>
      <c r="P679" s="136">
        <f>O679*H679</f>
        <v>0</v>
      </c>
      <c r="Q679" s="136">
        <v>0</v>
      </c>
      <c r="R679" s="136">
        <f>Q679*H679</f>
        <v>0</v>
      </c>
      <c r="S679" s="136">
        <v>0</v>
      </c>
      <c r="T679" s="137">
        <f>S679*H679</f>
        <v>0</v>
      </c>
      <c r="AR679" s="138" t="s">
        <v>286</v>
      </c>
      <c r="AT679" s="138" t="s">
        <v>142</v>
      </c>
      <c r="AU679" s="138" t="s">
        <v>82</v>
      </c>
      <c r="AY679" s="17" t="s">
        <v>139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80</v>
      </c>
      <c r="BK679" s="139">
        <f>ROUND(I679*H679,2)</f>
        <v>0</v>
      </c>
      <c r="BL679" s="17" t="s">
        <v>286</v>
      </c>
      <c r="BM679" s="138" t="s">
        <v>1103</v>
      </c>
    </row>
    <row r="680" spans="2:65" s="1" customFormat="1" ht="11">
      <c r="B680" s="32"/>
      <c r="D680" s="140" t="s">
        <v>149</v>
      </c>
      <c r="F680" s="141" t="s">
        <v>1104</v>
      </c>
      <c r="I680" s="142"/>
      <c r="L680" s="32"/>
      <c r="M680" s="143"/>
      <c r="T680" s="53"/>
      <c r="AT680" s="17" t="s">
        <v>149</v>
      </c>
      <c r="AU680" s="17" t="s">
        <v>82</v>
      </c>
    </row>
    <row r="681" spans="2:65" s="12" customFormat="1" ht="12">
      <c r="B681" s="144"/>
      <c r="D681" s="145" t="s">
        <v>151</v>
      </c>
      <c r="E681" s="146" t="s">
        <v>19</v>
      </c>
      <c r="F681" s="147" t="s">
        <v>967</v>
      </c>
      <c r="H681" s="148">
        <v>1</v>
      </c>
      <c r="I681" s="149"/>
      <c r="L681" s="144"/>
      <c r="M681" s="150"/>
      <c r="T681" s="151"/>
      <c r="AT681" s="146" t="s">
        <v>151</v>
      </c>
      <c r="AU681" s="146" t="s">
        <v>82</v>
      </c>
      <c r="AV681" s="12" t="s">
        <v>82</v>
      </c>
      <c r="AW681" s="12" t="s">
        <v>33</v>
      </c>
      <c r="AX681" s="12" t="s">
        <v>80</v>
      </c>
      <c r="AY681" s="146" t="s">
        <v>139</v>
      </c>
    </row>
    <row r="682" spans="2:65" s="1" customFormat="1" ht="33" customHeight="1">
      <c r="B682" s="32"/>
      <c r="C682" s="172" t="s">
        <v>1105</v>
      </c>
      <c r="D682" s="172" t="s">
        <v>519</v>
      </c>
      <c r="E682" s="173" t="s">
        <v>1106</v>
      </c>
      <c r="F682" s="174" t="s">
        <v>1107</v>
      </c>
      <c r="G682" s="175" t="s">
        <v>383</v>
      </c>
      <c r="H682" s="176">
        <v>1</v>
      </c>
      <c r="I682" s="177"/>
      <c r="J682" s="178">
        <f>ROUND(I682*H682,2)</f>
        <v>0</v>
      </c>
      <c r="K682" s="174" t="s">
        <v>146</v>
      </c>
      <c r="L682" s="179"/>
      <c r="M682" s="180" t="s">
        <v>19</v>
      </c>
      <c r="N682" s="181" t="s">
        <v>43</v>
      </c>
      <c r="P682" s="136">
        <f>O682*H682</f>
        <v>0</v>
      </c>
      <c r="Q682" s="136">
        <v>1.95E-2</v>
      </c>
      <c r="R682" s="136">
        <f>Q682*H682</f>
        <v>1.95E-2</v>
      </c>
      <c r="S682" s="136">
        <v>0</v>
      </c>
      <c r="T682" s="137">
        <f>S682*H682</f>
        <v>0</v>
      </c>
      <c r="AR682" s="138" t="s">
        <v>423</v>
      </c>
      <c r="AT682" s="138" t="s">
        <v>519</v>
      </c>
      <c r="AU682" s="138" t="s">
        <v>82</v>
      </c>
      <c r="AY682" s="17" t="s">
        <v>139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80</v>
      </c>
      <c r="BK682" s="139">
        <f>ROUND(I682*H682,2)</f>
        <v>0</v>
      </c>
      <c r="BL682" s="17" t="s">
        <v>286</v>
      </c>
      <c r="BM682" s="138" t="s">
        <v>1108</v>
      </c>
    </row>
    <row r="683" spans="2:65" s="1" customFormat="1" ht="24.25" customHeight="1">
      <c r="B683" s="32"/>
      <c r="C683" s="127" t="s">
        <v>1109</v>
      </c>
      <c r="D683" s="127" t="s">
        <v>142</v>
      </c>
      <c r="E683" s="128" t="s">
        <v>1110</v>
      </c>
      <c r="F683" s="129" t="s">
        <v>1111</v>
      </c>
      <c r="G683" s="130" t="s">
        <v>383</v>
      </c>
      <c r="H683" s="131">
        <v>2</v>
      </c>
      <c r="I683" s="132"/>
      <c r="J683" s="133">
        <f>ROUND(I683*H683,2)</f>
        <v>0</v>
      </c>
      <c r="K683" s="129" t="s">
        <v>146</v>
      </c>
      <c r="L683" s="32"/>
      <c r="M683" s="134" t="s">
        <v>19</v>
      </c>
      <c r="N683" s="135" t="s">
        <v>43</v>
      </c>
      <c r="P683" s="136">
        <f>O683*H683</f>
        <v>0</v>
      </c>
      <c r="Q683" s="136">
        <v>0</v>
      </c>
      <c r="R683" s="136">
        <f>Q683*H683</f>
        <v>0</v>
      </c>
      <c r="S683" s="136">
        <v>0</v>
      </c>
      <c r="T683" s="137">
        <f>S683*H683</f>
        <v>0</v>
      </c>
      <c r="AR683" s="138" t="s">
        <v>286</v>
      </c>
      <c r="AT683" s="138" t="s">
        <v>142</v>
      </c>
      <c r="AU683" s="138" t="s">
        <v>82</v>
      </c>
      <c r="AY683" s="17" t="s">
        <v>139</v>
      </c>
      <c r="BE683" s="139">
        <f>IF(N683="základní",J683,0)</f>
        <v>0</v>
      </c>
      <c r="BF683" s="139">
        <f>IF(N683="snížená",J683,0)</f>
        <v>0</v>
      </c>
      <c r="BG683" s="139">
        <f>IF(N683="zákl. přenesená",J683,0)</f>
        <v>0</v>
      </c>
      <c r="BH683" s="139">
        <f>IF(N683="sníž. přenesená",J683,0)</f>
        <v>0</v>
      </c>
      <c r="BI683" s="139">
        <f>IF(N683="nulová",J683,0)</f>
        <v>0</v>
      </c>
      <c r="BJ683" s="17" t="s">
        <v>80</v>
      </c>
      <c r="BK683" s="139">
        <f>ROUND(I683*H683,2)</f>
        <v>0</v>
      </c>
      <c r="BL683" s="17" t="s">
        <v>286</v>
      </c>
      <c r="BM683" s="138" t="s">
        <v>1112</v>
      </c>
    </row>
    <row r="684" spans="2:65" s="1" customFormat="1" ht="11">
      <c r="B684" s="32"/>
      <c r="D684" s="140" t="s">
        <v>149</v>
      </c>
      <c r="F684" s="141" t="s">
        <v>1113</v>
      </c>
      <c r="I684" s="142"/>
      <c r="L684" s="32"/>
      <c r="M684" s="143"/>
      <c r="T684" s="53"/>
      <c r="AT684" s="17" t="s">
        <v>149</v>
      </c>
      <c r="AU684" s="17" t="s">
        <v>82</v>
      </c>
    </row>
    <row r="685" spans="2:65" s="12" customFormat="1" ht="12">
      <c r="B685" s="144"/>
      <c r="D685" s="145" t="s">
        <v>151</v>
      </c>
      <c r="E685" s="146" t="s">
        <v>19</v>
      </c>
      <c r="F685" s="147" t="s">
        <v>942</v>
      </c>
      <c r="H685" s="148">
        <v>1</v>
      </c>
      <c r="I685" s="149"/>
      <c r="L685" s="144"/>
      <c r="M685" s="150"/>
      <c r="T685" s="151"/>
      <c r="AT685" s="146" t="s">
        <v>151</v>
      </c>
      <c r="AU685" s="146" t="s">
        <v>82</v>
      </c>
      <c r="AV685" s="12" t="s">
        <v>82</v>
      </c>
      <c r="AW685" s="12" t="s">
        <v>33</v>
      </c>
      <c r="AX685" s="12" t="s">
        <v>72</v>
      </c>
      <c r="AY685" s="146" t="s">
        <v>139</v>
      </c>
    </row>
    <row r="686" spans="2:65" s="12" customFormat="1" ht="12">
      <c r="B686" s="144"/>
      <c r="D686" s="145" t="s">
        <v>151</v>
      </c>
      <c r="E686" s="146" t="s">
        <v>19</v>
      </c>
      <c r="F686" s="147" t="s">
        <v>967</v>
      </c>
      <c r="H686" s="148">
        <v>1</v>
      </c>
      <c r="I686" s="149"/>
      <c r="L686" s="144"/>
      <c r="M686" s="150"/>
      <c r="T686" s="151"/>
      <c r="AT686" s="146" t="s">
        <v>151</v>
      </c>
      <c r="AU686" s="146" t="s">
        <v>82</v>
      </c>
      <c r="AV686" s="12" t="s">
        <v>82</v>
      </c>
      <c r="AW686" s="12" t="s">
        <v>33</v>
      </c>
      <c r="AX686" s="12" t="s">
        <v>72</v>
      </c>
      <c r="AY686" s="146" t="s">
        <v>139</v>
      </c>
    </row>
    <row r="687" spans="2:65" s="13" customFormat="1" ht="12">
      <c r="B687" s="152"/>
      <c r="D687" s="145" t="s">
        <v>151</v>
      </c>
      <c r="E687" s="153" t="s">
        <v>19</v>
      </c>
      <c r="F687" s="154" t="s">
        <v>163</v>
      </c>
      <c r="H687" s="155">
        <v>2</v>
      </c>
      <c r="I687" s="156"/>
      <c r="L687" s="152"/>
      <c r="M687" s="157"/>
      <c r="T687" s="158"/>
      <c r="AT687" s="153" t="s">
        <v>151</v>
      </c>
      <c r="AU687" s="153" t="s">
        <v>82</v>
      </c>
      <c r="AV687" s="13" t="s">
        <v>147</v>
      </c>
      <c r="AW687" s="13" t="s">
        <v>33</v>
      </c>
      <c r="AX687" s="13" t="s">
        <v>80</v>
      </c>
      <c r="AY687" s="153" t="s">
        <v>139</v>
      </c>
    </row>
    <row r="688" spans="2:65" s="1" customFormat="1" ht="16.5" customHeight="1">
      <c r="B688" s="32"/>
      <c r="C688" s="172" t="s">
        <v>1114</v>
      </c>
      <c r="D688" s="172" t="s">
        <v>519</v>
      </c>
      <c r="E688" s="173" t="s">
        <v>1115</v>
      </c>
      <c r="F688" s="174" t="s">
        <v>1116</v>
      </c>
      <c r="G688" s="175" t="s">
        <v>383</v>
      </c>
      <c r="H688" s="176">
        <v>2</v>
      </c>
      <c r="I688" s="177"/>
      <c r="J688" s="178">
        <f>ROUND(I688*H688,2)</f>
        <v>0</v>
      </c>
      <c r="K688" s="174" t="s">
        <v>146</v>
      </c>
      <c r="L688" s="179"/>
      <c r="M688" s="180" t="s">
        <v>19</v>
      </c>
      <c r="N688" s="181" t="s">
        <v>43</v>
      </c>
      <c r="P688" s="136">
        <f>O688*H688</f>
        <v>0</v>
      </c>
      <c r="Q688" s="136">
        <v>2.3999999999999998E-3</v>
      </c>
      <c r="R688" s="136">
        <f>Q688*H688</f>
        <v>4.7999999999999996E-3</v>
      </c>
      <c r="S688" s="136">
        <v>0</v>
      </c>
      <c r="T688" s="137">
        <f>S688*H688</f>
        <v>0</v>
      </c>
      <c r="AR688" s="138" t="s">
        <v>423</v>
      </c>
      <c r="AT688" s="138" t="s">
        <v>519</v>
      </c>
      <c r="AU688" s="138" t="s">
        <v>82</v>
      </c>
      <c r="AY688" s="17" t="s">
        <v>139</v>
      </c>
      <c r="BE688" s="139">
        <f>IF(N688="základní",J688,0)</f>
        <v>0</v>
      </c>
      <c r="BF688" s="139">
        <f>IF(N688="snížená",J688,0)</f>
        <v>0</v>
      </c>
      <c r="BG688" s="139">
        <f>IF(N688="zákl. přenesená",J688,0)</f>
        <v>0</v>
      </c>
      <c r="BH688" s="139">
        <f>IF(N688="sníž. přenesená",J688,0)</f>
        <v>0</v>
      </c>
      <c r="BI688" s="139">
        <f>IF(N688="nulová",J688,0)</f>
        <v>0</v>
      </c>
      <c r="BJ688" s="17" t="s">
        <v>80</v>
      </c>
      <c r="BK688" s="139">
        <f>ROUND(I688*H688,2)</f>
        <v>0</v>
      </c>
      <c r="BL688" s="17" t="s">
        <v>286</v>
      </c>
      <c r="BM688" s="138" t="s">
        <v>1117</v>
      </c>
    </row>
    <row r="689" spans="2:65" s="1" customFormat="1" ht="24.25" customHeight="1">
      <c r="B689" s="32"/>
      <c r="C689" s="127" t="s">
        <v>1118</v>
      </c>
      <c r="D689" s="127" t="s">
        <v>142</v>
      </c>
      <c r="E689" s="128" t="s">
        <v>1119</v>
      </c>
      <c r="F689" s="129" t="s">
        <v>1120</v>
      </c>
      <c r="G689" s="130" t="s">
        <v>383</v>
      </c>
      <c r="H689" s="131">
        <v>14</v>
      </c>
      <c r="I689" s="132"/>
      <c r="J689" s="133">
        <f>ROUND(I689*H689,2)</f>
        <v>0</v>
      </c>
      <c r="K689" s="129" t="s">
        <v>146</v>
      </c>
      <c r="L689" s="32"/>
      <c r="M689" s="134" t="s">
        <v>19</v>
      </c>
      <c r="N689" s="135" t="s">
        <v>43</v>
      </c>
      <c r="P689" s="136">
        <f>O689*H689</f>
        <v>0</v>
      </c>
      <c r="Q689" s="136">
        <v>0</v>
      </c>
      <c r="R689" s="136">
        <f>Q689*H689</f>
        <v>0</v>
      </c>
      <c r="S689" s="136">
        <v>0</v>
      </c>
      <c r="T689" s="137">
        <f>S689*H689</f>
        <v>0</v>
      </c>
      <c r="AR689" s="138" t="s">
        <v>286</v>
      </c>
      <c r="AT689" s="138" t="s">
        <v>142</v>
      </c>
      <c r="AU689" s="138" t="s">
        <v>82</v>
      </c>
      <c r="AY689" s="17" t="s">
        <v>139</v>
      </c>
      <c r="BE689" s="139">
        <f>IF(N689="základní",J689,0)</f>
        <v>0</v>
      </c>
      <c r="BF689" s="139">
        <f>IF(N689="snížená",J689,0)</f>
        <v>0</v>
      </c>
      <c r="BG689" s="139">
        <f>IF(N689="zákl. přenesená",J689,0)</f>
        <v>0</v>
      </c>
      <c r="BH689" s="139">
        <f>IF(N689="sníž. přenesená",J689,0)</f>
        <v>0</v>
      </c>
      <c r="BI689" s="139">
        <f>IF(N689="nulová",J689,0)</f>
        <v>0</v>
      </c>
      <c r="BJ689" s="17" t="s">
        <v>80</v>
      </c>
      <c r="BK689" s="139">
        <f>ROUND(I689*H689,2)</f>
        <v>0</v>
      </c>
      <c r="BL689" s="17" t="s">
        <v>286</v>
      </c>
      <c r="BM689" s="138" t="s">
        <v>1121</v>
      </c>
    </row>
    <row r="690" spans="2:65" s="1" customFormat="1" ht="11">
      <c r="B690" s="32"/>
      <c r="D690" s="140" t="s">
        <v>149</v>
      </c>
      <c r="F690" s="141" t="s">
        <v>1122</v>
      </c>
      <c r="I690" s="142"/>
      <c r="L690" s="32"/>
      <c r="M690" s="143"/>
      <c r="T690" s="53"/>
      <c r="AT690" s="17" t="s">
        <v>149</v>
      </c>
      <c r="AU690" s="17" t="s">
        <v>82</v>
      </c>
    </row>
    <row r="691" spans="2:65" s="12" customFormat="1" ht="12">
      <c r="B691" s="144"/>
      <c r="D691" s="145" t="s">
        <v>151</v>
      </c>
      <c r="E691" s="146" t="s">
        <v>19</v>
      </c>
      <c r="F691" s="147" t="s">
        <v>933</v>
      </c>
      <c r="H691" s="148">
        <v>1</v>
      </c>
      <c r="I691" s="149"/>
      <c r="L691" s="144"/>
      <c r="M691" s="150"/>
      <c r="T691" s="151"/>
      <c r="AT691" s="146" t="s">
        <v>151</v>
      </c>
      <c r="AU691" s="146" t="s">
        <v>82</v>
      </c>
      <c r="AV691" s="12" t="s">
        <v>82</v>
      </c>
      <c r="AW691" s="12" t="s">
        <v>33</v>
      </c>
      <c r="AX691" s="12" t="s">
        <v>72</v>
      </c>
      <c r="AY691" s="146" t="s">
        <v>139</v>
      </c>
    </row>
    <row r="692" spans="2:65" s="12" customFormat="1" ht="12">
      <c r="B692" s="144"/>
      <c r="D692" s="145" t="s">
        <v>151</v>
      </c>
      <c r="E692" s="146" t="s">
        <v>19</v>
      </c>
      <c r="F692" s="147" t="s">
        <v>934</v>
      </c>
      <c r="H692" s="148">
        <v>1</v>
      </c>
      <c r="I692" s="149"/>
      <c r="L692" s="144"/>
      <c r="M692" s="150"/>
      <c r="T692" s="151"/>
      <c r="AT692" s="146" t="s">
        <v>151</v>
      </c>
      <c r="AU692" s="146" t="s">
        <v>82</v>
      </c>
      <c r="AV692" s="12" t="s">
        <v>82</v>
      </c>
      <c r="AW692" s="12" t="s">
        <v>33</v>
      </c>
      <c r="AX692" s="12" t="s">
        <v>72</v>
      </c>
      <c r="AY692" s="146" t="s">
        <v>139</v>
      </c>
    </row>
    <row r="693" spans="2:65" s="12" customFormat="1" ht="12">
      <c r="B693" s="144"/>
      <c r="D693" s="145" t="s">
        <v>151</v>
      </c>
      <c r="E693" s="146" t="s">
        <v>19</v>
      </c>
      <c r="F693" s="147" t="s">
        <v>935</v>
      </c>
      <c r="H693" s="148">
        <v>1</v>
      </c>
      <c r="I693" s="149"/>
      <c r="L693" s="144"/>
      <c r="M693" s="150"/>
      <c r="T693" s="151"/>
      <c r="AT693" s="146" t="s">
        <v>151</v>
      </c>
      <c r="AU693" s="146" t="s">
        <v>82</v>
      </c>
      <c r="AV693" s="12" t="s">
        <v>82</v>
      </c>
      <c r="AW693" s="12" t="s">
        <v>33</v>
      </c>
      <c r="AX693" s="12" t="s">
        <v>72</v>
      </c>
      <c r="AY693" s="146" t="s">
        <v>139</v>
      </c>
    </row>
    <row r="694" spans="2:65" s="12" customFormat="1" ht="12">
      <c r="B694" s="144"/>
      <c r="D694" s="145" t="s">
        <v>151</v>
      </c>
      <c r="E694" s="146" t="s">
        <v>19</v>
      </c>
      <c r="F694" s="147" t="s">
        <v>936</v>
      </c>
      <c r="H694" s="148">
        <v>1</v>
      </c>
      <c r="I694" s="149"/>
      <c r="L694" s="144"/>
      <c r="M694" s="150"/>
      <c r="T694" s="151"/>
      <c r="AT694" s="146" t="s">
        <v>151</v>
      </c>
      <c r="AU694" s="146" t="s">
        <v>82</v>
      </c>
      <c r="AV694" s="12" t="s">
        <v>82</v>
      </c>
      <c r="AW694" s="12" t="s">
        <v>33</v>
      </c>
      <c r="AX694" s="12" t="s">
        <v>72</v>
      </c>
      <c r="AY694" s="146" t="s">
        <v>139</v>
      </c>
    </row>
    <row r="695" spans="2:65" s="12" customFormat="1" ht="12">
      <c r="B695" s="144"/>
      <c r="D695" s="145" t="s">
        <v>151</v>
      </c>
      <c r="E695" s="146" t="s">
        <v>19</v>
      </c>
      <c r="F695" s="147" t="s">
        <v>937</v>
      </c>
      <c r="H695" s="148">
        <v>1</v>
      </c>
      <c r="I695" s="149"/>
      <c r="L695" s="144"/>
      <c r="M695" s="150"/>
      <c r="T695" s="151"/>
      <c r="AT695" s="146" t="s">
        <v>151</v>
      </c>
      <c r="AU695" s="146" t="s">
        <v>82</v>
      </c>
      <c r="AV695" s="12" t="s">
        <v>82</v>
      </c>
      <c r="AW695" s="12" t="s">
        <v>33</v>
      </c>
      <c r="AX695" s="12" t="s">
        <v>72</v>
      </c>
      <c r="AY695" s="146" t="s">
        <v>139</v>
      </c>
    </row>
    <row r="696" spans="2:65" s="12" customFormat="1" ht="12">
      <c r="B696" s="144"/>
      <c r="D696" s="145" t="s">
        <v>151</v>
      </c>
      <c r="E696" s="146" t="s">
        <v>19</v>
      </c>
      <c r="F696" s="147" t="s">
        <v>938</v>
      </c>
      <c r="H696" s="148">
        <v>1</v>
      </c>
      <c r="I696" s="149"/>
      <c r="L696" s="144"/>
      <c r="M696" s="150"/>
      <c r="T696" s="151"/>
      <c r="AT696" s="146" t="s">
        <v>151</v>
      </c>
      <c r="AU696" s="146" t="s">
        <v>82</v>
      </c>
      <c r="AV696" s="12" t="s">
        <v>82</v>
      </c>
      <c r="AW696" s="12" t="s">
        <v>33</v>
      </c>
      <c r="AX696" s="12" t="s">
        <v>72</v>
      </c>
      <c r="AY696" s="146" t="s">
        <v>139</v>
      </c>
    </row>
    <row r="697" spans="2:65" s="12" customFormat="1" ht="12">
      <c r="B697" s="144"/>
      <c r="D697" s="145" t="s">
        <v>151</v>
      </c>
      <c r="E697" s="146" t="s">
        <v>19</v>
      </c>
      <c r="F697" s="147" t="s">
        <v>939</v>
      </c>
      <c r="H697" s="148">
        <v>1</v>
      </c>
      <c r="I697" s="149"/>
      <c r="L697" s="144"/>
      <c r="M697" s="150"/>
      <c r="T697" s="151"/>
      <c r="AT697" s="146" t="s">
        <v>151</v>
      </c>
      <c r="AU697" s="146" t="s">
        <v>82</v>
      </c>
      <c r="AV697" s="12" t="s">
        <v>82</v>
      </c>
      <c r="AW697" s="12" t="s">
        <v>33</v>
      </c>
      <c r="AX697" s="12" t="s">
        <v>72</v>
      </c>
      <c r="AY697" s="146" t="s">
        <v>139</v>
      </c>
    </row>
    <row r="698" spans="2:65" s="12" customFormat="1" ht="12">
      <c r="B698" s="144"/>
      <c r="D698" s="145" t="s">
        <v>151</v>
      </c>
      <c r="E698" s="146" t="s">
        <v>19</v>
      </c>
      <c r="F698" s="147" t="s">
        <v>940</v>
      </c>
      <c r="H698" s="148">
        <v>1</v>
      </c>
      <c r="I698" s="149"/>
      <c r="L698" s="144"/>
      <c r="M698" s="150"/>
      <c r="T698" s="151"/>
      <c r="AT698" s="146" t="s">
        <v>151</v>
      </c>
      <c r="AU698" s="146" t="s">
        <v>82</v>
      </c>
      <c r="AV698" s="12" t="s">
        <v>82</v>
      </c>
      <c r="AW698" s="12" t="s">
        <v>33</v>
      </c>
      <c r="AX698" s="12" t="s">
        <v>72</v>
      </c>
      <c r="AY698" s="146" t="s">
        <v>139</v>
      </c>
    </row>
    <row r="699" spans="2:65" s="12" customFormat="1" ht="12">
      <c r="B699" s="144"/>
      <c r="D699" s="145" t="s">
        <v>151</v>
      </c>
      <c r="E699" s="146" t="s">
        <v>19</v>
      </c>
      <c r="F699" s="147" t="s">
        <v>941</v>
      </c>
      <c r="H699" s="148">
        <v>1</v>
      </c>
      <c r="I699" s="149"/>
      <c r="L699" s="144"/>
      <c r="M699" s="150"/>
      <c r="T699" s="151"/>
      <c r="AT699" s="146" t="s">
        <v>151</v>
      </c>
      <c r="AU699" s="146" t="s">
        <v>82</v>
      </c>
      <c r="AV699" s="12" t="s">
        <v>82</v>
      </c>
      <c r="AW699" s="12" t="s">
        <v>33</v>
      </c>
      <c r="AX699" s="12" t="s">
        <v>72</v>
      </c>
      <c r="AY699" s="146" t="s">
        <v>139</v>
      </c>
    </row>
    <row r="700" spans="2:65" s="12" customFormat="1" ht="12">
      <c r="B700" s="144"/>
      <c r="D700" s="145" t="s">
        <v>151</v>
      </c>
      <c r="E700" s="146" t="s">
        <v>19</v>
      </c>
      <c r="F700" s="147" t="s">
        <v>942</v>
      </c>
      <c r="H700" s="148">
        <v>1</v>
      </c>
      <c r="I700" s="149"/>
      <c r="L700" s="144"/>
      <c r="M700" s="150"/>
      <c r="T700" s="151"/>
      <c r="AT700" s="146" t="s">
        <v>151</v>
      </c>
      <c r="AU700" s="146" t="s">
        <v>82</v>
      </c>
      <c r="AV700" s="12" t="s">
        <v>82</v>
      </c>
      <c r="AW700" s="12" t="s">
        <v>33</v>
      </c>
      <c r="AX700" s="12" t="s">
        <v>72</v>
      </c>
      <c r="AY700" s="146" t="s">
        <v>139</v>
      </c>
    </row>
    <row r="701" spans="2:65" s="12" customFormat="1" ht="12">
      <c r="B701" s="144"/>
      <c r="D701" s="145" t="s">
        <v>151</v>
      </c>
      <c r="E701" s="146" t="s">
        <v>19</v>
      </c>
      <c r="F701" s="147" t="s">
        <v>943</v>
      </c>
      <c r="H701" s="148">
        <v>1</v>
      </c>
      <c r="I701" s="149"/>
      <c r="L701" s="144"/>
      <c r="M701" s="150"/>
      <c r="T701" s="151"/>
      <c r="AT701" s="146" t="s">
        <v>151</v>
      </c>
      <c r="AU701" s="146" t="s">
        <v>82</v>
      </c>
      <c r="AV701" s="12" t="s">
        <v>82</v>
      </c>
      <c r="AW701" s="12" t="s">
        <v>33</v>
      </c>
      <c r="AX701" s="12" t="s">
        <v>72</v>
      </c>
      <c r="AY701" s="146" t="s">
        <v>139</v>
      </c>
    </row>
    <row r="702" spans="2:65" s="12" customFormat="1" ht="12">
      <c r="B702" s="144"/>
      <c r="D702" s="145" t="s">
        <v>151</v>
      </c>
      <c r="E702" s="146" t="s">
        <v>19</v>
      </c>
      <c r="F702" s="147" t="s">
        <v>967</v>
      </c>
      <c r="H702" s="148">
        <v>1</v>
      </c>
      <c r="I702" s="149"/>
      <c r="L702" s="144"/>
      <c r="M702" s="150"/>
      <c r="T702" s="151"/>
      <c r="AT702" s="146" t="s">
        <v>151</v>
      </c>
      <c r="AU702" s="146" t="s">
        <v>82</v>
      </c>
      <c r="AV702" s="12" t="s">
        <v>82</v>
      </c>
      <c r="AW702" s="12" t="s">
        <v>33</v>
      </c>
      <c r="AX702" s="12" t="s">
        <v>72</v>
      </c>
      <c r="AY702" s="146" t="s">
        <v>139</v>
      </c>
    </row>
    <row r="703" spans="2:65" s="12" customFormat="1" ht="12">
      <c r="B703" s="144"/>
      <c r="D703" s="145" t="s">
        <v>151</v>
      </c>
      <c r="E703" s="146" t="s">
        <v>19</v>
      </c>
      <c r="F703" s="147" t="s">
        <v>944</v>
      </c>
      <c r="H703" s="148">
        <v>1</v>
      </c>
      <c r="I703" s="149"/>
      <c r="L703" s="144"/>
      <c r="M703" s="150"/>
      <c r="T703" s="151"/>
      <c r="AT703" s="146" t="s">
        <v>151</v>
      </c>
      <c r="AU703" s="146" t="s">
        <v>82</v>
      </c>
      <c r="AV703" s="12" t="s">
        <v>82</v>
      </c>
      <c r="AW703" s="12" t="s">
        <v>33</v>
      </c>
      <c r="AX703" s="12" t="s">
        <v>72</v>
      </c>
      <c r="AY703" s="146" t="s">
        <v>139</v>
      </c>
    </row>
    <row r="704" spans="2:65" s="12" customFormat="1" ht="12">
      <c r="B704" s="144"/>
      <c r="D704" s="145" t="s">
        <v>151</v>
      </c>
      <c r="E704" s="146" t="s">
        <v>19</v>
      </c>
      <c r="F704" s="147" t="s">
        <v>945</v>
      </c>
      <c r="H704" s="148">
        <v>1</v>
      </c>
      <c r="I704" s="149"/>
      <c r="L704" s="144"/>
      <c r="M704" s="150"/>
      <c r="T704" s="151"/>
      <c r="AT704" s="146" t="s">
        <v>151</v>
      </c>
      <c r="AU704" s="146" t="s">
        <v>82</v>
      </c>
      <c r="AV704" s="12" t="s">
        <v>82</v>
      </c>
      <c r="AW704" s="12" t="s">
        <v>33</v>
      </c>
      <c r="AX704" s="12" t="s">
        <v>72</v>
      </c>
      <c r="AY704" s="146" t="s">
        <v>139</v>
      </c>
    </row>
    <row r="705" spans="2:65" s="13" customFormat="1" ht="12">
      <c r="B705" s="152"/>
      <c r="D705" s="145" t="s">
        <v>151</v>
      </c>
      <c r="E705" s="153" t="s">
        <v>19</v>
      </c>
      <c r="F705" s="154" t="s">
        <v>163</v>
      </c>
      <c r="H705" s="155">
        <v>14</v>
      </c>
      <c r="I705" s="156"/>
      <c r="L705" s="152"/>
      <c r="M705" s="157"/>
      <c r="T705" s="158"/>
      <c r="AT705" s="153" t="s">
        <v>151</v>
      </c>
      <c r="AU705" s="153" t="s">
        <v>82</v>
      </c>
      <c r="AV705" s="13" t="s">
        <v>147</v>
      </c>
      <c r="AW705" s="13" t="s">
        <v>33</v>
      </c>
      <c r="AX705" s="13" t="s">
        <v>80</v>
      </c>
      <c r="AY705" s="153" t="s">
        <v>139</v>
      </c>
    </row>
    <row r="706" spans="2:65" s="1" customFormat="1" ht="24.25" customHeight="1">
      <c r="B706" s="32"/>
      <c r="C706" s="172" t="s">
        <v>1123</v>
      </c>
      <c r="D706" s="172" t="s">
        <v>519</v>
      </c>
      <c r="E706" s="173" t="s">
        <v>1124</v>
      </c>
      <c r="F706" s="174" t="s">
        <v>1125</v>
      </c>
      <c r="G706" s="175" t="s">
        <v>383</v>
      </c>
      <c r="H706" s="176">
        <v>9</v>
      </c>
      <c r="I706" s="177"/>
      <c r="J706" s="178">
        <f>ROUND(I706*H706,2)</f>
        <v>0</v>
      </c>
      <c r="K706" s="174" t="s">
        <v>146</v>
      </c>
      <c r="L706" s="179"/>
      <c r="M706" s="180" t="s">
        <v>19</v>
      </c>
      <c r="N706" s="181" t="s">
        <v>43</v>
      </c>
      <c r="P706" s="136">
        <f>O706*H706</f>
        <v>0</v>
      </c>
      <c r="Q706" s="136">
        <v>1.4999999999999999E-4</v>
      </c>
      <c r="R706" s="136">
        <f>Q706*H706</f>
        <v>1.3499999999999999E-3</v>
      </c>
      <c r="S706" s="136">
        <v>0</v>
      </c>
      <c r="T706" s="137">
        <f>S706*H706</f>
        <v>0</v>
      </c>
      <c r="AR706" s="138" t="s">
        <v>423</v>
      </c>
      <c r="AT706" s="138" t="s">
        <v>519</v>
      </c>
      <c r="AU706" s="138" t="s">
        <v>82</v>
      </c>
      <c r="AY706" s="17" t="s">
        <v>139</v>
      </c>
      <c r="BE706" s="139">
        <f>IF(N706="základní",J706,0)</f>
        <v>0</v>
      </c>
      <c r="BF706" s="139">
        <f>IF(N706="snížená",J706,0)</f>
        <v>0</v>
      </c>
      <c r="BG706" s="139">
        <f>IF(N706="zákl. přenesená",J706,0)</f>
        <v>0</v>
      </c>
      <c r="BH706" s="139">
        <f>IF(N706="sníž. přenesená",J706,0)</f>
        <v>0</v>
      </c>
      <c r="BI706" s="139">
        <f>IF(N706="nulová",J706,0)</f>
        <v>0</v>
      </c>
      <c r="BJ706" s="17" t="s">
        <v>80</v>
      </c>
      <c r="BK706" s="139">
        <f>ROUND(I706*H706,2)</f>
        <v>0</v>
      </c>
      <c r="BL706" s="17" t="s">
        <v>286</v>
      </c>
      <c r="BM706" s="138" t="s">
        <v>1126</v>
      </c>
    </row>
    <row r="707" spans="2:65" s="12" customFormat="1" ht="12">
      <c r="B707" s="144"/>
      <c r="D707" s="145" t="s">
        <v>151</v>
      </c>
      <c r="E707" s="146" t="s">
        <v>19</v>
      </c>
      <c r="F707" s="147" t="s">
        <v>933</v>
      </c>
      <c r="H707" s="148">
        <v>1</v>
      </c>
      <c r="I707" s="149"/>
      <c r="L707" s="144"/>
      <c r="M707" s="150"/>
      <c r="T707" s="151"/>
      <c r="AT707" s="146" t="s">
        <v>151</v>
      </c>
      <c r="AU707" s="146" t="s">
        <v>82</v>
      </c>
      <c r="AV707" s="12" t="s">
        <v>82</v>
      </c>
      <c r="AW707" s="12" t="s">
        <v>33</v>
      </c>
      <c r="AX707" s="12" t="s">
        <v>72</v>
      </c>
      <c r="AY707" s="146" t="s">
        <v>139</v>
      </c>
    </row>
    <row r="708" spans="2:65" s="12" customFormat="1" ht="12">
      <c r="B708" s="144"/>
      <c r="D708" s="145" t="s">
        <v>151</v>
      </c>
      <c r="E708" s="146" t="s">
        <v>19</v>
      </c>
      <c r="F708" s="147" t="s">
        <v>935</v>
      </c>
      <c r="H708" s="148">
        <v>1</v>
      </c>
      <c r="I708" s="149"/>
      <c r="L708" s="144"/>
      <c r="M708" s="150"/>
      <c r="T708" s="151"/>
      <c r="AT708" s="146" t="s">
        <v>151</v>
      </c>
      <c r="AU708" s="146" t="s">
        <v>82</v>
      </c>
      <c r="AV708" s="12" t="s">
        <v>82</v>
      </c>
      <c r="AW708" s="12" t="s">
        <v>33</v>
      </c>
      <c r="AX708" s="12" t="s">
        <v>72</v>
      </c>
      <c r="AY708" s="146" t="s">
        <v>139</v>
      </c>
    </row>
    <row r="709" spans="2:65" s="12" customFormat="1" ht="12">
      <c r="B709" s="144"/>
      <c r="D709" s="145" t="s">
        <v>151</v>
      </c>
      <c r="E709" s="146" t="s">
        <v>19</v>
      </c>
      <c r="F709" s="147" t="s">
        <v>937</v>
      </c>
      <c r="H709" s="148">
        <v>1</v>
      </c>
      <c r="I709" s="149"/>
      <c r="L709" s="144"/>
      <c r="M709" s="150"/>
      <c r="T709" s="151"/>
      <c r="AT709" s="146" t="s">
        <v>151</v>
      </c>
      <c r="AU709" s="146" t="s">
        <v>82</v>
      </c>
      <c r="AV709" s="12" t="s">
        <v>82</v>
      </c>
      <c r="AW709" s="12" t="s">
        <v>33</v>
      </c>
      <c r="AX709" s="12" t="s">
        <v>72</v>
      </c>
      <c r="AY709" s="146" t="s">
        <v>139</v>
      </c>
    </row>
    <row r="710" spans="2:65" s="12" customFormat="1" ht="12">
      <c r="B710" s="144"/>
      <c r="D710" s="145" t="s">
        <v>151</v>
      </c>
      <c r="E710" s="146" t="s">
        <v>19</v>
      </c>
      <c r="F710" s="147" t="s">
        <v>939</v>
      </c>
      <c r="H710" s="148">
        <v>1</v>
      </c>
      <c r="I710" s="149"/>
      <c r="L710" s="144"/>
      <c r="M710" s="150"/>
      <c r="T710" s="151"/>
      <c r="AT710" s="146" t="s">
        <v>151</v>
      </c>
      <c r="AU710" s="146" t="s">
        <v>82</v>
      </c>
      <c r="AV710" s="12" t="s">
        <v>82</v>
      </c>
      <c r="AW710" s="12" t="s">
        <v>33</v>
      </c>
      <c r="AX710" s="12" t="s">
        <v>72</v>
      </c>
      <c r="AY710" s="146" t="s">
        <v>139</v>
      </c>
    </row>
    <row r="711" spans="2:65" s="12" customFormat="1" ht="12">
      <c r="B711" s="144"/>
      <c r="D711" s="145" t="s">
        <v>151</v>
      </c>
      <c r="E711" s="146" t="s">
        <v>19</v>
      </c>
      <c r="F711" s="147" t="s">
        <v>941</v>
      </c>
      <c r="H711" s="148">
        <v>1</v>
      </c>
      <c r="I711" s="149"/>
      <c r="L711" s="144"/>
      <c r="M711" s="150"/>
      <c r="T711" s="151"/>
      <c r="AT711" s="146" t="s">
        <v>151</v>
      </c>
      <c r="AU711" s="146" t="s">
        <v>82</v>
      </c>
      <c r="AV711" s="12" t="s">
        <v>82</v>
      </c>
      <c r="AW711" s="12" t="s">
        <v>33</v>
      </c>
      <c r="AX711" s="12" t="s">
        <v>72</v>
      </c>
      <c r="AY711" s="146" t="s">
        <v>139</v>
      </c>
    </row>
    <row r="712" spans="2:65" s="12" customFormat="1" ht="12">
      <c r="B712" s="144"/>
      <c r="D712" s="145" t="s">
        <v>151</v>
      </c>
      <c r="E712" s="146" t="s">
        <v>19</v>
      </c>
      <c r="F712" s="147" t="s">
        <v>942</v>
      </c>
      <c r="H712" s="148">
        <v>1</v>
      </c>
      <c r="I712" s="149"/>
      <c r="L712" s="144"/>
      <c r="M712" s="150"/>
      <c r="T712" s="151"/>
      <c r="AT712" s="146" t="s">
        <v>151</v>
      </c>
      <c r="AU712" s="146" t="s">
        <v>82</v>
      </c>
      <c r="AV712" s="12" t="s">
        <v>82</v>
      </c>
      <c r="AW712" s="12" t="s">
        <v>33</v>
      </c>
      <c r="AX712" s="12" t="s">
        <v>72</v>
      </c>
      <c r="AY712" s="146" t="s">
        <v>139</v>
      </c>
    </row>
    <row r="713" spans="2:65" s="12" customFormat="1" ht="12">
      <c r="B713" s="144"/>
      <c r="D713" s="145" t="s">
        <v>151</v>
      </c>
      <c r="E713" s="146" t="s">
        <v>19</v>
      </c>
      <c r="F713" s="147" t="s">
        <v>943</v>
      </c>
      <c r="H713" s="148">
        <v>1</v>
      </c>
      <c r="I713" s="149"/>
      <c r="L713" s="144"/>
      <c r="M713" s="150"/>
      <c r="T713" s="151"/>
      <c r="AT713" s="146" t="s">
        <v>151</v>
      </c>
      <c r="AU713" s="146" t="s">
        <v>82</v>
      </c>
      <c r="AV713" s="12" t="s">
        <v>82</v>
      </c>
      <c r="AW713" s="12" t="s">
        <v>33</v>
      </c>
      <c r="AX713" s="12" t="s">
        <v>72</v>
      </c>
      <c r="AY713" s="146" t="s">
        <v>139</v>
      </c>
    </row>
    <row r="714" spans="2:65" s="12" customFormat="1" ht="12">
      <c r="B714" s="144"/>
      <c r="D714" s="145" t="s">
        <v>151</v>
      </c>
      <c r="E714" s="146" t="s">
        <v>19</v>
      </c>
      <c r="F714" s="147" t="s">
        <v>944</v>
      </c>
      <c r="H714" s="148">
        <v>1</v>
      </c>
      <c r="I714" s="149"/>
      <c r="L714" s="144"/>
      <c r="M714" s="150"/>
      <c r="T714" s="151"/>
      <c r="AT714" s="146" t="s">
        <v>151</v>
      </c>
      <c r="AU714" s="146" t="s">
        <v>82</v>
      </c>
      <c r="AV714" s="12" t="s">
        <v>82</v>
      </c>
      <c r="AW714" s="12" t="s">
        <v>33</v>
      </c>
      <c r="AX714" s="12" t="s">
        <v>72</v>
      </c>
      <c r="AY714" s="146" t="s">
        <v>139</v>
      </c>
    </row>
    <row r="715" spans="2:65" s="12" customFormat="1" ht="12">
      <c r="B715" s="144"/>
      <c r="D715" s="145" t="s">
        <v>151</v>
      </c>
      <c r="E715" s="146" t="s">
        <v>19</v>
      </c>
      <c r="F715" s="147" t="s">
        <v>945</v>
      </c>
      <c r="H715" s="148">
        <v>1</v>
      </c>
      <c r="I715" s="149"/>
      <c r="L715" s="144"/>
      <c r="M715" s="150"/>
      <c r="T715" s="151"/>
      <c r="AT715" s="146" t="s">
        <v>151</v>
      </c>
      <c r="AU715" s="146" t="s">
        <v>82</v>
      </c>
      <c r="AV715" s="12" t="s">
        <v>82</v>
      </c>
      <c r="AW715" s="12" t="s">
        <v>33</v>
      </c>
      <c r="AX715" s="12" t="s">
        <v>72</v>
      </c>
      <c r="AY715" s="146" t="s">
        <v>139</v>
      </c>
    </row>
    <row r="716" spans="2:65" s="13" customFormat="1" ht="12">
      <c r="B716" s="152"/>
      <c r="D716" s="145" t="s">
        <v>151</v>
      </c>
      <c r="E716" s="153" t="s">
        <v>19</v>
      </c>
      <c r="F716" s="154" t="s">
        <v>163</v>
      </c>
      <c r="H716" s="155">
        <v>9</v>
      </c>
      <c r="I716" s="156"/>
      <c r="L716" s="152"/>
      <c r="M716" s="157"/>
      <c r="T716" s="158"/>
      <c r="AT716" s="153" t="s">
        <v>151</v>
      </c>
      <c r="AU716" s="153" t="s">
        <v>82</v>
      </c>
      <c r="AV716" s="13" t="s">
        <v>147</v>
      </c>
      <c r="AW716" s="13" t="s">
        <v>33</v>
      </c>
      <c r="AX716" s="13" t="s">
        <v>80</v>
      </c>
      <c r="AY716" s="153" t="s">
        <v>139</v>
      </c>
    </row>
    <row r="717" spans="2:65" s="1" customFormat="1" ht="24.25" customHeight="1">
      <c r="B717" s="32"/>
      <c r="C717" s="172" t="s">
        <v>1127</v>
      </c>
      <c r="D717" s="172" t="s">
        <v>519</v>
      </c>
      <c r="E717" s="173" t="s">
        <v>1128</v>
      </c>
      <c r="F717" s="174" t="s">
        <v>1129</v>
      </c>
      <c r="G717" s="175" t="s">
        <v>383</v>
      </c>
      <c r="H717" s="176">
        <v>5</v>
      </c>
      <c r="I717" s="177"/>
      <c r="J717" s="178">
        <f>ROUND(I717*H717,2)</f>
        <v>0</v>
      </c>
      <c r="K717" s="174" t="s">
        <v>146</v>
      </c>
      <c r="L717" s="179"/>
      <c r="M717" s="180" t="s">
        <v>19</v>
      </c>
      <c r="N717" s="181" t="s">
        <v>43</v>
      </c>
      <c r="P717" s="136">
        <f>O717*H717</f>
        <v>0</v>
      </c>
      <c r="Q717" s="136">
        <v>1.4999999999999999E-4</v>
      </c>
      <c r="R717" s="136">
        <f>Q717*H717</f>
        <v>7.4999999999999991E-4</v>
      </c>
      <c r="S717" s="136">
        <v>0</v>
      </c>
      <c r="T717" s="137">
        <f>S717*H717</f>
        <v>0</v>
      </c>
      <c r="AR717" s="138" t="s">
        <v>423</v>
      </c>
      <c r="AT717" s="138" t="s">
        <v>519</v>
      </c>
      <c r="AU717" s="138" t="s">
        <v>82</v>
      </c>
      <c r="AY717" s="17" t="s">
        <v>139</v>
      </c>
      <c r="BE717" s="139">
        <f>IF(N717="základní",J717,0)</f>
        <v>0</v>
      </c>
      <c r="BF717" s="139">
        <f>IF(N717="snížená",J717,0)</f>
        <v>0</v>
      </c>
      <c r="BG717" s="139">
        <f>IF(N717="zákl. přenesená",J717,0)</f>
        <v>0</v>
      </c>
      <c r="BH717" s="139">
        <f>IF(N717="sníž. přenesená",J717,0)</f>
        <v>0</v>
      </c>
      <c r="BI717" s="139">
        <f>IF(N717="nulová",J717,0)</f>
        <v>0</v>
      </c>
      <c r="BJ717" s="17" t="s">
        <v>80</v>
      </c>
      <c r="BK717" s="139">
        <f>ROUND(I717*H717,2)</f>
        <v>0</v>
      </c>
      <c r="BL717" s="17" t="s">
        <v>286</v>
      </c>
      <c r="BM717" s="138" t="s">
        <v>1130</v>
      </c>
    </row>
    <row r="718" spans="2:65" s="12" customFormat="1" ht="12">
      <c r="B718" s="144"/>
      <c r="D718" s="145" t="s">
        <v>151</v>
      </c>
      <c r="E718" s="146" t="s">
        <v>19</v>
      </c>
      <c r="F718" s="147" t="s">
        <v>934</v>
      </c>
      <c r="H718" s="148">
        <v>1</v>
      </c>
      <c r="I718" s="149"/>
      <c r="L718" s="144"/>
      <c r="M718" s="150"/>
      <c r="T718" s="151"/>
      <c r="AT718" s="146" t="s">
        <v>151</v>
      </c>
      <c r="AU718" s="146" t="s">
        <v>82</v>
      </c>
      <c r="AV718" s="12" t="s">
        <v>82</v>
      </c>
      <c r="AW718" s="12" t="s">
        <v>33</v>
      </c>
      <c r="AX718" s="12" t="s">
        <v>72</v>
      </c>
      <c r="AY718" s="146" t="s">
        <v>139</v>
      </c>
    </row>
    <row r="719" spans="2:65" s="12" customFormat="1" ht="12">
      <c r="B719" s="144"/>
      <c r="D719" s="145" t="s">
        <v>151</v>
      </c>
      <c r="E719" s="146" t="s">
        <v>19</v>
      </c>
      <c r="F719" s="147" t="s">
        <v>936</v>
      </c>
      <c r="H719" s="148">
        <v>1</v>
      </c>
      <c r="I719" s="149"/>
      <c r="L719" s="144"/>
      <c r="M719" s="150"/>
      <c r="T719" s="151"/>
      <c r="AT719" s="146" t="s">
        <v>151</v>
      </c>
      <c r="AU719" s="146" t="s">
        <v>82</v>
      </c>
      <c r="AV719" s="12" t="s">
        <v>82</v>
      </c>
      <c r="AW719" s="12" t="s">
        <v>33</v>
      </c>
      <c r="AX719" s="12" t="s">
        <v>72</v>
      </c>
      <c r="AY719" s="146" t="s">
        <v>139</v>
      </c>
    </row>
    <row r="720" spans="2:65" s="12" customFormat="1" ht="12">
      <c r="B720" s="144"/>
      <c r="D720" s="145" t="s">
        <v>151</v>
      </c>
      <c r="E720" s="146" t="s">
        <v>19</v>
      </c>
      <c r="F720" s="147" t="s">
        <v>938</v>
      </c>
      <c r="H720" s="148">
        <v>1</v>
      </c>
      <c r="I720" s="149"/>
      <c r="L720" s="144"/>
      <c r="M720" s="150"/>
      <c r="T720" s="151"/>
      <c r="AT720" s="146" t="s">
        <v>151</v>
      </c>
      <c r="AU720" s="146" t="s">
        <v>82</v>
      </c>
      <c r="AV720" s="12" t="s">
        <v>82</v>
      </c>
      <c r="AW720" s="12" t="s">
        <v>33</v>
      </c>
      <c r="AX720" s="12" t="s">
        <v>72</v>
      </c>
      <c r="AY720" s="146" t="s">
        <v>139</v>
      </c>
    </row>
    <row r="721" spans="2:65" s="12" customFormat="1" ht="12">
      <c r="B721" s="144"/>
      <c r="D721" s="145" t="s">
        <v>151</v>
      </c>
      <c r="E721" s="146" t="s">
        <v>19</v>
      </c>
      <c r="F721" s="147" t="s">
        <v>940</v>
      </c>
      <c r="H721" s="148">
        <v>1</v>
      </c>
      <c r="I721" s="149"/>
      <c r="L721" s="144"/>
      <c r="M721" s="150"/>
      <c r="T721" s="151"/>
      <c r="AT721" s="146" t="s">
        <v>151</v>
      </c>
      <c r="AU721" s="146" t="s">
        <v>82</v>
      </c>
      <c r="AV721" s="12" t="s">
        <v>82</v>
      </c>
      <c r="AW721" s="12" t="s">
        <v>33</v>
      </c>
      <c r="AX721" s="12" t="s">
        <v>72</v>
      </c>
      <c r="AY721" s="146" t="s">
        <v>139</v>
      </c>
    </row>
    <row r="722" spans="2:65" s="12" customFormat="1" ht="12">
      <c r="B722" s="144"/>
      <c r="D722" s="145" t="s">
        <v>151</v>
      </c>
      <c r="E722" s="146" t="s">
        <v>19</v>
      </c>
      <c r="F722" s="147" t="s">
        <v>967</v>
      </c>
      <c r="H722" s="148">
        <v>1</v>
      </c>
      <c r="I722" s="149"/>
      <c r="L722" s="144"/>
      <c r="M722" s="150"/>
      <c r="T722" s="151"/>
      <c r="AT722" s="146" t="s">
        <v>151</v>
      </c>
      <c r="AU722" s="146" t="s">
        <v>82</v>
      </c>
      <c r="AV722" s="12" t="s">
        <v>82</v>
      </c>
      <c r="AW722" s="12" t="s">
        <v>33</v>
      </c>
      <c r="AX722" s="12" t="s">
        <v>72</v>
      </c>
      <c r="AY722" s="146" t="s">
        <v>139</v>
      </c>
    </row>
    <row r="723" spans="2:65" s="13" customFormat="1" ht="12">
      <c r="B723" s="152"/>
      <c r="D723" s="145" t="s">
        <v>151</v>
      </c>
      <c r="E723" s="153" t="s">
        <v>19</v>
      </c>
      <c r="F723" s="154" t="s">
        <v>163</v>
      </c>
      <c r="H723" s="155">
        <v>5</v>
      </c>
      <c r="I723" s="156"/>
      <c r="L723" s="152"/>
      <c r="M723" s="157"/>
      <c r="T723" s="158"/>
      <c r="AT723" s="153" t="s">
        <v>151</v>
      </c>
      <c r="AU723" s="153" t="s">
        <v>82</v>
      </c>
      <c r="AV723" s="13" t="s">
        <v>147</v>
      </c>
      <c r="AW723" s="13" t="s">
        <v>33</v>
      </c>
      <c r="AX723" s="13" t="s">
        <v>80</v>
      </c>
      <c r="AY723" s="153" t="s">
        <v>139</v>
      </c>
    </row>
    <row r="724" spans="2:65" s="1" customFormat="1" ht="24.25" customHeight="1">
      <c r="B724" s="32"/>
      <c r="C724" s="127" t="s">
        <v>1131</v>
      </c>
      <c r="D724" s="127" t="s">
        <v>142</v>
      </c>
      <c r="E724" s="128" t="s">
        <v>1132</v>
      </c>
      <c r="F724" s="129" t="s">
        <v>1133</v>
      </c>
      <c r="G724" s="130" t="s">
        <v>383</v>
      </c>
      <c r="H724" s="131">
        <v>14</v>
      </c>
      <c r="I724" s="132"/>
      <c r="J724" s="133">
        <f>ROUND(I724*H724,2)</f>
        <v>0</v>
      </c>
      <c r="K724" s="129" t="s">
        <v>146</v>
      </c>
      <c r="L724" s="32"/>
      <c r="M724" s="134" t="s">
        <v>19</v>
      </c>
      <c r="N724" s="135" t="s">
        <v>43</v>
      </c>
      <c r="P724" s="136">
        <f>O724*H724</f>
        <v>0</v>
      </c>
      <c r="Q724" s="136">
        <v>0</v>
      </c>
      <c r="R724" s="136">
        <f>Q724*H724</f>
        <v>0</v>
      </c>
      <c r="S724" s="136">
        <v>0</v>
      </c>
      <c r="T724" s="137">
        <f>S724*H724</f>
        <v>0</v>
      </c>
      <c r="AR724" s="138" t="s">
        <v>286</v>
      </c>
      <c r="AT724" s="138" t="s">
        <v>142</v>
      </c>
      <c r="AU724" s="138" t="s">
        <v>82</v>
      </c>
      <c r="AY724" s="17" t="s">
        <v>139</v>
      </c>
      <c r="BE724" s="139">
        <f>IF(N724="základní",J724,0)</f>
        <v>0</v>
      </c>
      <c r="BF724" s="139">
        <f>IF(N724="snížená",J724,0)</f>
        <v>0</v>
      </c>
      <c r="BG724" s="139">
        <f>IF(N724="zákl. přenesená",J724,0)</f>
        <v>0</v>
      </c>
      <c r="BH724" s="139">
        <f>IF(N724="sníž. přenesená",J724,0)</f>
        <v>0</v>
      </c>
      <c r="BI724" s="139">
        <f>IF(N724="nulová",J724,0)</f>
        <v>0</v>
      </c>
      <c r="BJ724" s="17" t="s">
        <v>80</v>
      </c>
      <c r="BK724" s="139">
        <f>ROUND(I724*H724,2)</f>
        <v>0</v>
      </c>
      <c r="BL724" s="17" t="s">
        <v>286</v>
      </c>
      <c r="BM724" s="138" t="s">
        <v>1134</v>
      </c>
    </row>
    <row r="725" spans="2:65" s="1" customFormat="1" ht="11">
      <c r="B725" s="32"/>
      <c r="D725" s="140" t="s">
        <v>149</v>
      </c>
      <c r="F725" s="141" t="s">
        <v>1135</v>
      </c>
      <c r="I725" s="142"/>
      <c r="L725" s="32"/>
      <c r="M725" s="143"/>
      <c r="T725" s="53"/>
      <c r="AT725" s="17" t="s">
        <v>149</v>
      </c>
      <c r="AU725" s="17" t="s">
        <v>82</v>
      </c>
    </row>
    <row r="726" spans="2:65" s="12" customFormat="1" ht="12">
      <c r="B726" s="144"/>
      <c r="D726" s="145" t="s">
        <v>151</v>
      </c>
      <c r="E726" s="146" t="s">
        <v>19</v>
      </c>
      <c r="F726" s="147" t="s">
        <v>933</v>
      </c>
      <c r="H726" s="148">
        <v>1</v>
      </c>
      <c r="I726" s="149"/>
      <c r="L726" s="144"/>
      <c r="M726" s="150"/>
      <c r="T726" s="151"/>
      <c r="AT726" s="146" t="s">
        <v>151</v>
      </c>
      <c r="AU726" s="146" t="s">
        <v>82</v>
      </c>
      <c r="AV726" s="12" t="s">
        <v>82</v>
      </c>
      <c r="AW726" s="12" t="s">
        <v>33</v>
      </c>
      <c r="AX726" s="12" t="s">
        <v>72</v>
      </c>
      <c r="AY726" s="146" t="s">
        <v>139</v>
      </c>
    </row>
    <row r="727" spans="2:65" s="12" customFormat="1" ht="12">
      <c r="B727" s="144"/>
      <c r="D727" s="145" t="s">
        <v>151</v>
      </c>
      <c r="E727" s="146" t="s">
        <v>19</v>
      </c>
      <c r="F727" s="147" t="s">
        <v>934</v>
      </c>
      <c r="H727" s="148">
        <v>1</v>
      </c>
      <c r="I727" s="149"/>
      <c r="L727" s="144"/>
      <c r="M727" s="150"/>
      <c r="T727" s="151"/>
      <c r="AT727" s="146" t="s">
        <v>151</v>
      </c>
      <c r="AU727" s="146" t="s">
        <v>82</v>
      </c>
      <c r="AV727" s="12" t="s">
        <v>82</v>
      </c>
      <c r="AW727" s="12" t="s">
        <v>33</v>
      </c>
      <c r="AX727" s="12" t="s">
        <v>72</v>
      </c>
      <c r="AY727" s="146" t="s">
        <v>139</v>
      </c>
    </row>
    <row r="728" spans="2:65" s="12" customFormat="1" ht="12">
      <c r="B728" s="144"/>
      <c r="D728" s="145" t="s">
        <v>151</v>
      </c>
      <c r="E728" s="146" t="s">
        <v>19</v>
      </c>
      <c r="F728" s="147" t="s">
        <v>935</v>
      </c>
      <c r="H728" s="148">
        <v>1</v>
      </c>
      <c r="I728" s="149"/>
      <c r="L728" s="144"/>
      <c r="M728" s="150"/>
      <c r="T728" s="151"/>
      <c r="AT728" s="146" t="s">
        <v>151</v>
      </c>
      <c r="AU728" s="146" t="s">
        <v>82</v>
      </c>
      <c r="AV728" s="12" t="s">
        <v>82</v>
      </c>
      <c r="AW728" s="12" t="s">
        <v>33</v>
      </c>
      <c r="AX728" s="12" t="s">
        <v>72</v>
      </c>
      <c r="AY728" s="146" t="s">
        <v>139</v>
      </c>
    </row>
    <row r="729" spans="2:65" s="12" customFormat="1" ht="12">
      <c r="B729" s="144"/>
      <c r="D729" s="145" t="s">
        <v>151</v>
      </c>
      <c r="E729" s="146" t="s">
        <v>19</v>
      </c>
      <c r="F729" s="147" t="s">
        <v>936</v>
      </c>
      <c r="H729" s="148">
        <v>1</v>
      </c>
      <c r="I729" s="149"/>
      <c r="L729" s="144"/>
      <c r="M729" s="150"/>
      <c r="T729" s="151"/>
      <c r="AT729" s="146" t="s">
        <v>151</v>
      </c>
      <c r="AU729" s="146" t="s">
        <v>82</v>
      </c>
      <c r="AV729" s="12" t="s">
        <v>82</v>
      </c>
      <c r="AW729" s="12" t="s">
        <v>33</v>
      </c>
      <c r="AX729" s="12" t="s">
        <v>72</v>
      </c>
      <c r="AY729" s="146" t="s">
        <v>139</v>
      </c>
    </row>
    <row r="730" spans="2:65" s="12" customFormat="1" ht="12">
      <c r="B730" s="144"/>
      <c r="D730" s="145" t="s">
        <v>151</v>
      </c>
      <c r="E730" s="146" t="s">
        <v>19</v>
      </c>
      <c r="F730" s="147" t="s">
        <v>937</v>
      </c>
      <c r="H730" s="148">
        <v>1</v>
      </c>
      <c r="I730" s="149"/>
      <c r="L730" s="144"/>
      <c r="M730" s="150"/>
      <c r="T730" s="151"/>
      <c r="AT730" s="146" t="s">
        <v>151</v>
      </c>
      <c r="AU730" s="146" t="s">
        <v>82</v>
      </c>
      <c r="AV730" s="12" t="s">
        <v>82</v>
      </c>
      <c r="AW730" s="12" t="s">
        <v>33</v>
      </c>
      <c r="AX730" s="12" t="s">
        <v>72</v>
      </c>
      <c r="AY730" s="146" t="s">
        <v>139</v>
      </c>
    </row>
    <row r="731" spans="2:65" s="12" customFormat="1" ht="12">
      <c r="B731" s="144"/>
      <c r="D731" s="145" t="s">
        <v>151</v>
      </c>
      <c r="E731" s="146" t="s">
        <v>19</v>
      </c>
      <c r="F731" s="147" t="s">
        <v>938</v>
      </c>
      <c r="H731" s="148">
        <v>1</v>
      </c>
      <c r="I731" s="149"/>
      <c r="L731" s="144"/>
      <c r="M731" s="150"/>
      <c r="T731" s="151"/>
      <c r="AT731" s="146" t="s">
        <v>151</v>
      </c>
      <c r="AU731" s="146" t="s">
        <v>82</v>
      </c>
      <c r="AV731" s="12" t="s">
        <v>82</v>
      </c>
      <c r="AW731" s="12" t="s">
        <v>33</v>
      </c>
      <c r="AX731" s="12" t="s">
        <v>72</v>
      </c>
      <c r="AY731" s="146" t="s">
        <v>139</v>
      </c>
    </row>
    <row r="732" spans="2:65" s="12" customFormat="1" ht="12">
      <c r="B732" s="144"/>
      <c r="D732" s="145" t="s">
        <v>151</v>
      </c>
      <c r="E732" s="146" t="s">
        <v>19</v>
      </c>
      <c r="F732" s="147" t="s">
        <v>939</v>
      </c>
      <c r="H732" s="148">
        <v>1</v>
      </c>
      <c r="I732" s="149"/>
      <c r="L732" s="144"/>
      <c r="M732" s="150"/>
      <c r="T732" s="151"/>
      <c r="AT732" s="146" t="s">
        <v>151</v>
      </c>
      <c r="AU732" s="146" t="s">
        <v>82</v>
      </c>
      <c r="AV732" s="12" t="s">
        <v>82</v>
      </c>
      <c r="AW732" s="12" t="s">
        <v>33</v>
      </c>
      <c r="AX732" s="12" t="s">
        <v>72</v>
      </c>
      <c r="AY732" s="146" t="s">
        <v>139</v>
      </c>
    </row>
    <row r="733" spans="2:65" s="12" customFormat="1" ht="12">
      <c r="B733" s="144"/>
      <c r="D733" s="145" t="s">
        <v>151</v>
      </c>
      <c r="E733" s="146" t="s">
        <v>19</v>
      </c>
      <c r="F733" s="147" t="s">
        <v>940</v>
      </c>
      <c r="H733" s="148">
        <v>1</v>
      </c>
      <c r="I733" s="149"/>
      <c r="L733" s="144"/>
      <c r="M733" s="150"/>
      <c r="T733" s="151"/>
      <c r="AT733" s="146" t="s">
        <v>151</v>
      </c>
      <c r="AU733" s="146" t="s">
        <v>82</v>
      </c>
      <c r="AV733" s="12" t="s">
        <v>82</v>
      </c>
      <c r="AW733" s="12" t="s">
        <v>33</v>
      </c>
      <c r="AX733" s="12" t="s">
        <v>72</v>
      </c>
      <c r="AY733" s="146" t="s">
        <v>139</v>
      </c>
    </row>
    <row r="734" spans="2:65" s="12" customFormat="1" ht="12">
      <c r="B734" s="144"/>
      <c r="D734" s="145" t="s">
        <v>151</v>
      </c>
      <c r="E734" s="146" t="s">
        <v>19</v>
      </c>
      <c r="F734" s="147" t="s">
        <v>941</v>
      </c>
      <c r="H734" s="148">
        <v>1</v>
      </c>
      <c r="I734" s="149"/>
      <c r="L734" s="144"/>
      <c r="M734" s="150"/>
      <c r="T734" s="151"/>
      <c r="AT734" s="146" t="s">
        <v>151</v>
      </c>
      <c r="AU734" s="146" t="s">
        <v>82</v>
      </c>
      <c r="AV734" s="12" t="s">
        <v>82</v>
      </c>
      <c r="AW734" s="12" t="s">
        <v>33</v>
      </c>
      <c r="AX734" s="12" t="s">
        <v>72</v>
      </c>
      <c r="AY734" s="146" t="s">
        <v>139</v>
      </c>
    </row>
    <row r="735" spans="2:65" s="12" customFormat="1" ht="12">
      <c r="B735" s="144"/>
      <c r="D735" s="145" t="s">
        <v>151</v>
      </c>
      <c r="E735" s="146" t="s">
        <v>19</v>
      </c>
      <c r="F735" s="147" t="s">
        <v>942</v>
      </c>
      <c r="H735" s="148">
        <v>1</v>
      </c>
      <c r="I735" s="149"/>
      <c r="L735" s="144"/>
      <c r="M735" s="150"/>
      <c r="T735" s="151"/>
      <c r="AT735" s="146" t="s">
        <v>151</v>
      </c>
      <c r="AU735" s="146" t="s">
        <v>82</v>
      </c>
      <c r="AV735" s="12" t="s">
        <v>82</v>
      </c>
      <c r="AW735" s="12" t="s">
        <v>33</v>
      </c>
      <c r="AX735" s="12" t="s">
        <v>72</v>
      </c>
      <c r="AY735" s="146" t="s">
        <v>139</v>
      </c>
    </row>
    <row r="736" spans="2:65" s="12" customFormat="1" ht="12">
      <c r="B736" s="144"/>
      <c r="D736" s="145" t="s">
        <v>151</v>
      </c>
      <c r="E736" s="146" t="s">
        <v>19</v>
      </c>
      <c r="F736" s="147" t="s">
        <v>943</v>
      </c>
      <c r="H736" s="148">
        <v>1</v>
      </c>
      <c r="I736" s="149"/>
      <c r="L736" s="144"/>
      <c r="M736" s="150"/>
      <c r="T736" s="151"/>
      <c r="AT736" s="146" t="s">
        <v>151</v>
      </c>
      <c r="AU736" s="146" t="s">
        <v>82</v>
      </c>
      <c r="AV736" s="12" t="s">
        <v>82</v>
      </c>
      <c r="AW736" s="12" t="s">
        <v>33</v>
      </c>
      <c r="AX736" s="12" t="s">
        <v>72</v>
      </c>
      <c r="AY736" s="146" t="s">
        <v>139</v>
      </c>
    </row>
    <row r="737" spans="2:65" s="12" customFormat="1" ht="12">
      <c r="B737" s="144"/>
      <c r="D737" s="145" t="s">
        <v>151</v>
      </c>
      <c r="E737" s="146" t="s">
        <v>19</v>
      </c>
      <c r="F737" s="147" t="s">
        <v>967</v>
      </c>
      <c r="H737" s="148">
        <v>1</v>
      </c>
      <c r="I737" s="149"/>
      <c r="L737" s="144"/>
      <c r="M737" s="150"/>
      <c r="T737" s="151"/>
      <c r="AT737" s="146" t="s">
        <v>151</v>
      </c>
      <c r="AU737" s="146" t="s">
        <v>82</v>
      </c>
      <c r="AV737" s="12" t="s">
        <v>82</v>
      </c>
      <c r="AW737" s="12" t="s">
        <v>33</v>
      </c>
      <c r="AX737" s="12" t="s">
        <v>72</v>
      </c>
      <c r="AY737" s="146" t="s">
        <v>139</v>
      </c>
    </row>
    <row r="738" spans="2:65" s="12" customFormat="1" ht="12">
      <c r="B738" s="144"/>
      <c r="D738" s="145" t="s">
        <v>151</v>
      </c>
      <c r="E738" s="146" t="s">
        <v>19</v>
      </c>
      <c r="F738" s="147" t="s">
        <v>944</v>
      </c>
      <c r="H738" s="148">
        <v>1</v>
      </c>
      <c r="I738" s="149"/>
      <c r="L738" s="144"/>
      <c r="M738" s="150"/>
      <c r="T738" s="151"/>
      <c r="AT738" s="146" t="s">
        <v>151</v>
      </c>
      <c r="AU738" s="146" t="s">
        <v>82</v>
      </c>
      <c r="AV738" s="12" t="s">
        <v>82</v>
      </c>
      <c r="AW738" s="12" t="s">
        <v>33</v>
      </c>
      <c r="AX738" s="12" t="s">
        <v>72</v>
      </c>
      <c r="AY738" s="146" t="s">
        <v>139</v>
      </c>
    </row>
    <row r="739" spans="2:65" s="12" customFormat="1" ht="12">
      <c r="B739" s="144"/>
      <c r="D739" s="145" t="s">
        <v>151</v>
      </c>
      <c r="E739" s="146" t="s">
        <v>19</v>
      </c>
      <c r="F739" s="147" t="s">
        <v>945</v>
      </c>
      <c r="H739" s="148">
        <v>1</v>
      </c>
      <c r="I739" s="149"/>
      <c r="L739" s="144"/>
      <c r="M739" s="150"/>
      <c r="T739" s="151"/>
      <c r="AT739" s="146" t="s">
        <v>151</v>
      </c>
      <c r="AU739" s="146" t="s">
        <v>82</v>
      </c>
      <c r="AV739" s="12" t="s">
        <v>82</v>
      </c>
      <c r="AW739" s="12" t="s">
        <v>33</v>
      </c>
      <c r="AX739" s="12" t="s">
        <v>72</v>
      </c>
      <c r="AY739" s="146" t="s">
        <v>139</v>
      </c>
    </row>
    <row r="740" spans="2:65" s="13" customFormat="1" ht="12">
      <c r="B740" s="152"/>
      <c r="D740" s="145" t="s">
        <v>151</v>
      </c>
      <c r="E740" s="153" t="s">
        <v>19</v>
      </c>
      <c r="F740" s="154" t="s">
        <v>163</v>
      </c>
      <c r="H740" s="155">
        <v>14</v>
      </c>
      <c r="I740" s="156"/>
      <c r="L740" s="152"/>
      <c r="M740" s="157"/>
      <c r="T740" s="158"/>
      <c r="AT740" s="153" t="s">
        <v>151</v>
      </c>
      <c r="AU740" s="153" t="s">
        <v>82</v>
      </c>
      <c r="AV740" s="13" t="s">
        <v>147</v>
      </c>
      <c r="AW740" s="13" t="s">
        <v>33</v>
      </c>
      <c r="AX740" s="13" t="s">
        <v>80</v>
      </c>
      <c r="AY740" s="153" t="s">
        <v>139</v>
      </c>
    </row>
    <row r="741" spans="2:65" s="1" customFormat="1" ht="16.5" customHeight="1">
      <c r="B741" s="32"/>
      <c r="C741" s="172" t="s">
        <v>1136</v>
      </c>
      <c r="D741" s="172" t="s">
        <v>519</v>
      </c>
      <c r="E741" s="173" t="s">
        <v>1137</v>
      </c>
      <c r="F741" s="174" t="s">
        <v>1138</v>
      </c>
      <c r="G741" s="175" t="s">
        <v>383</v>
      </c>
      <c r="H741" s="176">
        <v>14</v>
      </c>
      <c r="I741" s="177"/>
      <c r="J741" s="178">
        <f>ROUND(I741*H741,2)</f>
        <v>0</v>
      </c>
      <c r="K741" s="174" t="s">
        <v>146</v>
      </c>
      <c r="L741" s="179"/>
      <c r="M741" s="180" t="s">
        <v>19</v>
      </c>
      <c r="N741" s="181" t="s">
        <v>43</v>
      </c>
      <c r="P741" s="136">
        <f>O741*H741</f>
        <v>0</v>
      </c>
      <c r="Q741" s="136">
        <v>2.2000000000000001E-3</v>
      </c>
      <c r="R741" s="136">
        <f>Q741*H741</f>
        <v>3.0800000000000001E-2</v>
      </c>
      <c r="S741" s="136">
        <v>0</v>
      </c>
      <c r="T741" s="137">
        <f>S741*H741</f>
        <v>0</v>
      </c>
      <c r="AR741" s="138" t="s">
        <v>423</v>
      </c>
      <c r="AT741" s="138" t="s">
        <v>519</v>
      </c>
      <c r="AU741" s="138" t="s">
        <v>82</v>
      </c>
      <c r="AY741" s="17" t="s">
        <v>139</v>
      </c>
      <c r="BE741" s="139">
        <f>IF(N741="základní",J741,0)</f>
        <v>0</v>
      </c>
      <c r="BF741" s="139">
        <f>IF(N741="snížená",J741,0)</f>
        <v>0</v>
      </c>
      <c r="BG741" s="139">
        <f>IF(N741="zákl. přenesená",J741,0)</f>
        <v>0</v>
      </c>
      <c r="BH741" s="139">
        <f>IF(N741="sníž. přenesená",J741,0)</f>
        <v>0</v>
      </c>
      <c r="BI741" s="139">
        <f>IF(N741="nulová",J741,0)</f>
        <v>0</v>
      </c>
      <c r="BJ741" s="17" t="s">
        <v>80</v>
      </c>
      <c r="BK741" s="139">
        <f>ROUND(I741*H741,2)</f>
        <v>0</v>
      </c>
      <c r="BL741" s="17" t="s">
        <v>286</v>
      </c>
      <c r="BM741" s="138" t="s">
        <v>1139</v>
      </c>
    </row>
    <row r="742" spans="2:65" s="1" customFormat="1" ht="24.25" customHeight="1">
      <c r="B742" s="32"/>
      <c r="C742" s="127" t="s">
        <v>1140</v>
      </c>
      <c r="D742" s="127" t="s">
        <v>142</v>
      </c>
      <c r="E742" s="128" t="s">
        <v>1141</v>
      </c>
      <c r="F742" s="129" t="s">
        <v>1142</v>
      </c>
      <c r="G742" s="130" t="s">
        <v>383</v>
      </c>
      <c r="H742" s="131">
        <v>18</v>
      </c>
      <c r="I742" s="132"/>
      <c r="J742" s="133">
        <f>ROUND(I742*H742,2)</f>
        <v>0</v>
      </c>
      <c r="K742" s="129" t="s">
        <v>146</v>
      </c>
      <c r="L742" s="32"/>
      <c r="M742" s="134" t="s">
        <v>19</v>
      </c>
      <c r="N742" s="135" t="s">
        <v>43</v>
      </c>
      <c r="P742" s="136">
        <f>O742*H742</f>
        <v>0</v>
      </c>
      <c r="Q742" s="136">
        <v>0</v>
      </c>
      <c r="R742" s="136">
        <f>Q742*H742</f>
        <v>0</v>
      </c>
      <c r="S742" s="136">
        <v>2.4E-2</v>
      </c>
      <c r="T742" s="137">
        <f>S742*H742</f>
        <v>0.432</v>
      </c>
      <c r="AR742" s="138" t="s">
        <v>286</v>
      </c>
      <c r="AT742" s="138" t="s">
        <v>142</v>
      </c>
      <c r="AU742" s="138" t="s">
        <v>82</v>
      </c>
      <c r="AY742" s="17" t="s">
        <v>139</v>
      </c>
      <c r="BE742" s="139">
        <f>IF(N742="základní",J742,0)</f>
        <v>0</v>
      </c>
      <c r="BF742" s="139">
        <f>IF(N742="snížená",J742,0)</f>
        <v>0</v>
      </c>
      <c r="BG742" s="139">
        <f>IF(N742="zákl. přenesená",J742,0)</f>
        <v>0</v>
      </c>
      <c r="BH742" s="139">
        <f>IF(N742="sníž. přenesená",J742,0)</f>
        <v>0</v>
      </c>
      <c r="BI742" s="139">
        <f>IF(N742="nulová",J742,0)</f>
        <v>0</v>
      </c>
      <c r="BJ742" s="17" t="s">
        <v>80</v>
      </c>
      <c r="BK742" s="139">
        <f>ROUND(I742*H742,2)</f>
        <v>0</v>
      </c>
      <c r="BL742" s="17" t="s">
        <v>286</v>
      </c>
      <c r="BM742" s="138" t="s">
        <v>1143</v>
      </c>
    </row>
    <row r="743" spans="2:65" s="1" customFormat="1" ht="11">
      <c r="B743" s="32"/>
      <c r="D743" s="140" t="s">
        <v>149</v>
      </c>
      <c r="F743" s="141" t="s">
        <v>1144</v>
      </c>
      <c r="I743" s="142"/>
      <c r="L743" s="32"/>
      <c r="M743" s="143"/>
      <c r="T743" s="53"/>
      <c r="AT743" s="17" t="s">
        <v>149</v>
      </c>
      <c r="AU743" s="17" t="s">
        <v>82</v>
      </c>
    </row>
    <row r="744" spans="2:65" s="12" customFormat="1" ht="12">
      <c r="B744" s="144"/>
      <c r="D744" s="145" t="s">
        <v>151</v>
      </c>
      <c r="E744" s="146" t="s">
        <v>19</v>
      </c>
      <c r="F744" s="147" t="s">
        <v>1145</v>
      </c>
      <c r="H744" s="148">
        <v>9</v>
      </c>
      <c r="I744" s="149"/>
      <c r="L744" s="144"/>
      <c r="M744" s="150"/>
      <c r="T744" s="151"/>
      <c r="AT744" s="146" t="s">
        <v>151</v>
      </c>
      <c r="AU744" s="146" t="s">
        <v>82</v>
      </c>
      <c r="AV744" s="12" t="s">
        <v>82</v>
      </c>
      <c r="AW744" s="12" t="s">
        <v>33</v>
      </c>
      <c r="AX744" s="12" t="s">
        <v>72</v>
      </c>
      <c r="AY744" s="146" t="s">
        <v>139</v>
      </c>
    </row>
    <row r="745" spans="2:65" s="12" customFormat="1" ht="12">
      <c r="B745" s="144"/>
      <c r="D745" s="145" t="s">
        <v>151</v>
      </c>
      <c r="E745" s="146" t="s">
        <v>19</v>
      </c>
      <c r="F745" s="147" t="s">
        <v>1146</v>
      </c>
      <c r="H745" s="148">
        <v>9</v>
      </c>
      <c r="I745" s="149"/>
      <c r="L745" s="144"/>
      <c r="M745" s="150"/>
      <c r="T745" s="151"/>
      <c r="AT745" s="146" t="s">
        <v>151</v>
      </c>
      <c r="AU745" s="146" t="s">
        <v>82</v>
      </c>
      <c r="AV745" s="12" t="s">
        <v>82</v>
      </c>
      <c r="AW745" s="12" t="s">
        <v>33</v>
      </c>
      <c r="AX745" s="12" t="s">
        <v>72</v>
      </c>
      <c r="AY745" s="146" t="s">
        <v>139</v>
      </c>
    </row>
    <row r="746" spans="2:65" s="13" customFormat="1" ht="12">
      <c r="B746" s="152"/>
      <c r="D746" s="145" t="s">
        <v>151</v>
      </c>
      <c r="E746" s="153" t="s">
        <v>19</v>
      </c>
      <c r="F746" s="154" t="s">
        <v>163</v>
      </c>
      <c r="H746" s="155">
        <v>18</v>
      </c>
      <c r="I746" s="156"/>
      <c r="L746" s="152"/>
      <c r="M746" s="157"/>
      <c r="T746" s="158"/>
      <c r="AT746" s="153" t="s">
        <v>151</v>
      </c>
      <c r="AU746" s="153" t="s">
        <v>82</v>
      </c>
      <c r="AV746" s="13" t="s">
        <v>147</v>
      </c>
      <c r="AW746" s="13" t="s">
        <v>33</v>
      </c>
      <c r="AX746" s="13" t="s">
        <v>80</v>
      </c>
      <c r="AY746" s="153" t="s">
        <v>139</v>
      </c>
    </row>
    <row r="747" spans="2:65" s="1" customFormat="1" ht="24.25" customHeight="1">
      <c r="B747" s="32"/>
      <c r="C747" s="127" t="s">
        <v>1147</v>
      </c>
      <c r="D747" s="127" t="s">
        <v>142</v>
      </c>
      <c r="E747" s="128" t="s">
        <v>1148</v>
      </c>
      <c r="F747" s="129" t="s">
        <v>1149</v>
      </c>
      <c r="G747" s="130" t="s">
        <v>383</v>
      </c>
      <c r="H747" s="131">
        <v>2</v>
      </c>
      <c r="I747" s="132"/>
      <c r="J747" s="133">
        <f>ROUND(I747*H747,2)</f>
        <v>0</v>
      </c>
      <c r="K747" s="129" t="s">
        <v>146</v>
      </c>
      <c r="L747" s="32"/>
      <c r="M747" s="134" t="s">
        <v>19</v>
      </c>
      <c r="N747" s="135" t="s">
        <v>43</v>
      </c>
      <c r="P747" s="136">
        <f>O747*H747</f>
        <v>0</v>
      </c>
      <c r="Q747" s="136">
        <v>0</v>
      </c>
      <c r="R747" s="136">
        <f>Q747*H747</f>
        <v>0</v>
      </c>
      <c r="S747" s="136">
        <v>2.8000000000000001E-2</v>
      </c>
      <c r="T747" s="137">
        <f>S747*H747</f>
        <v>5.6000000000000001E-2</v>
      </c>
      <c r="AR747" s="138" t="s">
        <v>286</v>
      </c>
      <c r="AT747" s="138" t="s">
        <v>142</v>
      </c>
      <c r="AU747" s="138" t="s">
        <v>82</v>
      </c>
      <c r="AY747" s="17" t="s">
        <v>139</v>
      </c>
      <c r="BE747" s="139">
        <f>IF(N747="základní",J747,0)</f>
        <v>0</v>
      </c>
      <c r="BF747" s="139">
        <f>IF(N747="snížená",J747,0)</f>
        <v>0</v>
      </c>
      <c r="BG747" s="139">
        <f>IF(N747="zákl. přenesená",J747,0)</f>
        <v>0</v>
      </c>
      <c r="BH747" s="139">
        <f>IF(N747="sníž. přenesená",J747,0)</f>
        <v>0</v>
      </c>
      <c r="BI747" s="139">
        <f>IF(N747="nulová",J747,0)</f>
        <v>0</v>
      </c>
      <c r="BJ747" s="17" t="s">
        <v>80</v>
      </c>
      <c r="BK747" s="139">
        <f>ROUND(I747*H747,2)</f>
        <v>0</v>
      </c>
      <c r="BL747" s="17" t="s">
        <v>286</v>
      </c>
      <c r="BM747" s="138" t="s">
        <v>1150</v>
      </c>
    </row>
    <row r="748" spans="2:65" s="1" customFormat="1" ht="11">
      <c r="B748" s="32"/>
      <c r="D748" s="140" t="s">
        <v>149</v>
      </c>
      <c r="F748" s="141" t="s">
        <v>1151</v>
      </c>
      <c r="I748" s="142"/>
      <c r="L748" s="32"/>
      <c r="M748" s="143"/>
      <c r="T748" s="53"/>
      <c r="AT748" s="17" t="s">
        <v>149</v>
      </c>
      <c r="AU748" s="17" t="s">
        <v>82</v>
      </c>
    </row>
    <row r="749" spans="2:65" s="12" customFormat="1" ht="12">
      <c r="B749" s="144"/>
      <c r="D749" s="145" t="s">
        <v>151</v>
      </c>
      <c r="E749" s="146" t="s">
        <v>19</v>
      </c>
      <c r="F749" s="147" t="s">
        <v>1152</v>
      </c>
      <c r="H749" s="148">
        <v>1</v>
      </c>
      <c r="I749" s="149"/>
      <c r="L749" s="144"/>
      <c r="M749" s="150"/>
      <c r="T749" s="151"/>
      <c r="AT749" s="146" t="s">
        <v>151</v>
      </c>
      <c r="AU749" s="146" t="s">
        <v>82</v>
      </c>
      <c r="AV749" s="12" t="s">
        <v>82</v>
      </c>
      <c r="AW749" s="12" t="s">
        <v>33</v>
      </c>
      <c r="AX749" s="12" t="s">
        <v>72</v>
      </c>
      <c r="AY749" s="146" t="s">
        <v>139</v>
      </c>
    </row>
    <row r="750" spans="2:65" s="12" customFormat="1" ht="12">
      <c r="B750" s="144"/>
      <c r="D750" s="145" t="s">
        <v>151</v>
      </c>
      <c r="E750" s="146" t="s">
        <v>19</v>
      </c>
      <c r="F750" s="147" t="s">
        <v>1153</v>
      </c>
      <c r="H750" s="148">
        <v>1</v>
      </c>
      <c r="I750" s="149"/>
      <c r="L750" s="144"/>
      <c r="M750" s="150"/>
      <c r="T750" s="151"/>
      <c r="AT750" s="146" t="s">
        <v>151</v>
      </c>
      <c r="AU750" s="146" t="s">
        <v>82</v>
      </c>
      <c r="AV750" s="12" t="s">
        <v>82</v>
      </c>
      <c r="AW750" s="12" t="s">
        <v>33</v>
      </c>
      <c r="AX750" s="12" t="s">
        <v>72</v>
      </c>
      <c r="AY750" s="146" t="s">
        <v>139</v>
      </c>
    </row>
    <row r="751" spans="2:65" s="13" customFormat="1" ht="12">
      <c r="B751" s="152"/>
      <c r="D751" s="145" t="s">
        <v>151</v>
      </c>
      <c r="E751" s="153" t="s">
        <v>19</v>
      </c>
      <c r="F751" s="154" t="s">
        <v>163</v>
      </c>
      <c r="H751" s="155">
        <v>2</v>
      </c>
      <c r="I751" s="156"/>
      <c r="L751" s="152"/>
      <c r="M751" s="157"/>
      <c r="T751" s="158"/>
      <c r="AT751" s="153" t="s">
        <v>151</v>
      </c>
      <c r="AU751" s="153" t="s">
        <v>82</v>
      </c>
      <c r="AV751" s="13" t="s">
        <v>147</v>
      </c>
      <c r="AW751" s="13" t="s">
        <v>33</v>
      </c>
      <c r="AX751" s="13" t="s">
        <v>80</v>
      </c>
      <c r="AY751" s="153" t="s">
        <v>139</v>
      </c>
    </row>
    <row r="752" spans="2:65" s="1" customFormat="1" ht="44.25" customHeight="1">
      <c r="B752" s="32"/>
      <c r="C752" s="127" t="s">
        <v>1154</v>
      </c>
      <c r="D752" s="127" t="s">
        <v>142</v>
      </c>
      <c r="E752" s="128" t="s">
        <v>1155</v>
      </c>
      <c r="F752" s="129" t="s">
        <v>1156</v>
      </c>
      <c r="G752" s="130" t="s">
        <v>283</v>
      </c>
      <c r="H752" s="131">
        <v>0.313</v>
      </c>
      <c r="I752" s="132"/>
      <c r="J752" s="133">
        <f>ROUND(I752*H752,2)</f>
        <v>0</v>
      </c>
      <c r="K752" s="129" t="s">
        <v>146</v>
      </c>
      <c r="L752" s="32"/>
      <c r="M752" s="134" t="s">
        <v>19</v>
      </c>
      <c r="N752" s="135" t="s">
        <v>43</v>
      </c>
      <c r="P752" s="136">
        <f>O752*H752</f>
        <v>0</v>
      </c>
      <c r="Q752" s="136">
        <v>0</v>
      </c>
      <c r="R752" s="136">
        <f>Q752*H752</f>
        <v>0</v>
      </c>
      <c r="S752" s="136">
        <v>0</v>
      </c>
      <c r="T752" s="137">
        <f>S752*H752</f>
        <v>0</v>
      </c>
      <c r="AR752" s="138" t="s">
        <v>286</v>
      </c>
      <c r="AT752" s="138" t="s">
        <v>142</v>
      </c>
      <c r="AU752" s="138" t="s">
        <v>82</v>
      </c>
      <c r="AY752" s="17" t="s">
        <v>139</v>
      </c>
      <c r="BE752" s="139">
        <f>IF(N752="základní",J752,0)</f>
        <v>0</v>
      </c>
      <c r="BF752" s="139">
        <f>IF(N752="snížená",J752,0)</f>
        <v>0</v>
      </c>
      <c r="BG752" s="139">
        <f>IF(N752="zákl. přenesená",J752,0)</f>
        <v>0</v>
      </c>
      <c r="BH752" s="139">
        <f>IF(N752="sníž. přenesená",J752,0)</f>
        <v>0</v>
      </c>
      <c r="BI752" s="139">
        <f>IF(N752="nulová",J752,0)</f>
        <v>0</v>
      </c>
      <c r="BJ752" s="17" t="s">
        <v>80</v>
      </c>
      <c r="BK752" s="139">
        <f>ROUND(I752*H752,2)</f>
        <v>0</v>
      </c>
      <c r="BL752" s="17" t="s">
        <v>286</v>
      </c>
      <c r="BM752" s="138" t="s">
        <v>1157</v>
      </c>
    </row>
    <row r="753" spans="2:65" s="1" customFormat="1" ht="11">
      <c r="B753" s="32"/>
      <c r="D753" s="140" t="s">
        <v>149</v>
      </c>
      <c r="F753" s="141" t="s">
        <v>1158</v>
      </c>
      <c r="I753" s="142"/>
      <c r="L753" s="32"/>
      <c r="M753" s="143"/>
      <c r="T753" s="53"/>
      <c r="AT753" s="17" t="s">
        <v>149</v>
      </c>
      <c r="AU753" s="17" t="s">
        <v>82</v>
      </c>
    </row>
    <row r="754" spans="2:65" s="1" customFormat="1" ht="49" customHeight="1">
      <c r="B754" s="32"/>
      <c r="C754" s="127" t="s">
        <v>1159</v>
      </c>
      <c r="D754" s="127" t="s">
        <v>142</v>
      </c>
      <c r="E754" s="128" t="s">
        <v>1160</v>
      </c>
      <c r="F754" s="129" t="s">
        <v>1161</v>
      </c>
      <c r="G754" s="130" t="s">
        <v>283</v>
      </c>
      <c r="H754" s="131">
        <v>0.313</v>
      </c>
      <c r="I754" s="132"/>
      <c r="J754" s="133">
        <f>ROUND(I754*H754,2)</f>
        <v>0</v>
      </c>
      <c r="K754" s="129" t="s">
        <v>146</v>
      </c>
      <c r="L754" s="32"/>
      <c r="M754" s="134" t="s">
        <v>19</v>
      </c>
      <c r="N754" s="135" t="s">
        <v>43</v>
      </c>
      <c r="P754" s="136">
        <f>O754*H754</f>
        <v>0</v>
      </c>
      <c r="Q754" s="136">
        <v>0</v>
      </c>
      <c r="R754" s="136">
        <f>Q754*H754</f>
        <v>0</v>
      </c>
      <c r="S754" s="136">
        <v>0</v>
      </c>
      <c r="T754" s="137">
        <f>S754*H754</f>
        <v>0</v>
      </c>
      <c r="AR754" s="138" t="s">
        <v>286</v>
      </c>
      <c r="AT754" s="138" t="s">
        <v>142</v>
      </c>
      <c r="AU754" s="138" t="s">
        <v>82</v>
      </c>
      <c r="AY754" s="17" t="s">
        <v>139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80</v>
      </c>
      <c r="BK754" s="139">
        <f>ROUND(I754*H754,2)</f>
        <v>0</v>
      </c>
      <c r="BL754" s="17" t="s">
        <v>286</v>
      </c>
      <c r="BM754" s="138" t="s">
        <v>1162</v>
      </c>
    </row>
    <row r="755" spans="2:65" s="1" customFormat="1" ht="11">
      <c r="B755" s="32"/>
      <c r="D755" s="140" t="s">
        <v>149</v>
      </c>
      <c r="F755" s="141" t="s">
        <v>1163</v>
      </c>
      <c r="I755" s="142"/>
      <c r="L755" s="32"/>
      <c r="M755" s="143"/>
      <c r="T755" s="53"/>
      <c r="AT755" s="17" t="s">
        <v>149</v>
      </c>
      <c r="AU755" s="17" t="s">
        <v>82</v>
      </c>
    </row>
    <row r="756" spans="2:65" s="11" customFormat="1" ht="22.75" customHeight="1">
      <c r="B756" s="115"/>
      <c r="D756" s="116" t="s">
        <v>71</v>
      </c>
      <c r="E756" s="125" t="s">
        <v>388</v>
      </c>
      <c r="F756" s="125" t="s">
        <v>389</v>
      </c>
      <c r="I756" s="118"/>
      <c r="J756" s="126">
        <f>BK756</f>
        <v>0</v>
      </c>
      <c r="L756" s="115"/>
      <c r="M756" s="120"/>
      <c r="P756" s="121">
        <f>SUM(P757:P856)</f>
        <v>0</v>
      </c>
      <c r="R756" s="121">
        <f>SUM(R757:R856)</f>
        <v>9.2449099500000003</v>
      </c>
      <c r="T756" s="122">
        <f>SUM(T757:T856)</f>
        <v>0</v>
      </c>
      <c r="AR756" s="116" t="s">
        <v>82</v>
      </c>
      <c r="AT756" s="123" t="s">
        <v>71</v>
      </c>
      <c r="AU756" s="123" t="s">
        <v>80</v>
      </c>
      <c r="AY756" s="116" t="s">
        <v>139</v>
      </c>
      <c r="BK756" s="124">
        <f>SUM(BK757:BK856)</f>
        <v>0</v>
      </c>
    </row>
    <row r="757" spans="2:65" s="1" customFormat="1" ht="24.25" customHeight="1">
      <c r="B757" s="32"/>
      <c r="C757" s="127" t="s">
        <v>1164</v>
      </c>
      <c r="D757" s="127" t="s">
        <v>142</v>
      </c>
      <c r="E757" s="128" t="s">
        <v>1165</v>
      </c>
      <c r="F757" s="129" t="s">
        <v>1166</v>
      </c>
      <c r="G757" s="130" t="s">
        <v>211</v>
      </c>
      <c r="H757" s="131">
        <v>248.77500000000001</v>
      </c>
      <c r="I757" s="132"/>
      <c r="J757" s="133">
        <f>ROUND(I757*H757,2)</f>
        <v>0</v>
      </c>
      <c r="K757" s="129" t="s">
        <v>146</v>
      </c>
      <c r="L757" s="32"/>
      <c r="M757" s="134" t="s">
        <v>19</v>
      </c>
      <c r="N757" s="135" t="s">
        <v>43</v>
      </c>
      <c r="P757" s="136">
        <f>O757*H757</f>
        <v>0</v>
      </c>
      <c r="Q757" s="136">
        <v>2.9999999999999997E-4</v>
      </c>
      <c r="R757" s="136">
        <f>Q757*H757</f>
        <v>7.4632499999999991E-2</v>
      </c>
      <c r="S757" s="136">
        <v>0</v>
      </c>
      <c r="T757" s="137">
        <f>S757*H757</f>
        <v>0</v>
      </c>
      <c r="AR757" s="138" t="s">
        <v>286</v>
      </c>
      <c r="AT757" s="138" t="s">
        <v>142</v>
      </c>
      <c r="AU757" s="138" t="s">
        <v>82</v>
      </c>
      <c r="AY757" s="17" t="s">
        <v>139</v>
      </c>
      <c r="BE757" s="139">
        <f>IF(N757="základní",J757,0)</f>
        <v>0</v>
      </c>
      <c r="BF757" s="139">
        <f>IF(N757="snížená",J757,0)</f>
        <v>0</v>
      </c>
      <c r="BG757" s="139">
        <f>IF(N757="zákl. přenesená",J757,0)</f>
        <v>0</v>
      </c>
      <c r="BH757" s="139">
        <f>IF(N757="sníž. přenesená",J757,0)</f>
        <v>0</v>
      </c>
      <c r="BI757" s="139">
        <f>IF(N757="nulová",J757,0)</f>
        <v>0</v>
      </c>
      <c r="BJ757" s="17" t="s">
        <v>80</v>
      </c>
      <c r="BK757" s="139">
        <f>ROUND(I757*H757,2)</f>
        <v>0</v>
      </c>
      <c r="BL757" s="17" t="s">
        <v>286</v>
      </c>
      <c r="BM757" s="138" t="s">
        <v>1167</v>
      </c>
    </row>
    <row r="758" spans="2:65" s="1" customFormat="1" ht="11">
      <c r="B758" s="32"/>
      <c r="D758" s="140" t="s">
        <v>149</v>
      </c>
      <c r="F758" s="141" t="s">
        <v>1168</v>
      </c>
      <c r="I758" s="142"/>
      <c r="L758" s="32"/>
      <c r="M758" s="143"/>
      <c r="T758" s="53"/>
      <c r="AT758" s="17" t="s">
        <v>149</v>
      </c>
      <c r="AU758" s="17" t="s">
        <v>82</v>
      </c>
    </row>
    <row r="759" spans="2:65" s="12" customFormat="1" ht="12">
      <c r="B759" s="144"/>
      <c r="D759" s="145" t="s">
        <v>151</v>
      </c>
      <c r="E759" s="146" t="s">
        <v>19</v>
      </c>
      <c r="F759" s="147" t="s">
        <v>906</v>
      </c>
      <c r="H759" s="148">
        <v>49.09</v>
      </c>
      <c r="I759" s="149"/>
      <c r="L759" s="144"/>
      <c r="M759" s="150"/>
      <c r="T759" s="151"/>
      <c r="AT759" s="146" t="s">
        <v>151</v>
      </c>
      <c r="AU759" s="146" t="s">
        <v>82</v>
      </c>
      <c r="AV759" s="12" t="s">
        <v>82</v>
      </c>
      <c r="AW759" s="12" t="s">
        <v>33</v>
      </c>
      <c r="AX759" s="12" t="s">
        <v>72</v>
      </c>
      <c r="AY759" s="146" t="s">
        <v>139</v>
      </c>
    </row>
    <row r="760" spans="2:65" s="12" customFormat="1" ht="12">
      <c r="B760" s="144"/>
      <c r="D760" s="145" t="s">
        <v>151</v>
      </c>
      <c r="E760" s="146" t="s">
        <v>19</v>
      </c>
      <c r="F760" s="147" t="s">
        <v>907</v>
      </c>
      <c r="H760" s="148">
        <v>12.11</v>
      </c>
      <c r="I760" s="149"/>
      <c r="L760" s="144"/>
      <c r="M760" s="150"/>
      <c r="T760" s="151"/>
      <c r="AT760" s="146" t="s">
        <v>151</v>
      </c>
      <c r="AU760" s="146" t="s">
        <v>82</v>
      </c>
      <c r="AV760" s="12" t="s">
        <v>82</v>
      </c>
      <c r="AW760" s="12" t="s">
        <v>33</v>
      </c>
      <c r="AX760" s="12" t="s">
        <v>72</v>
      </c>
      <c r="AY760" s="146" t="s">
        <v>139</v>
      </c>
    </row>
    <row r="761" spans="2:65" s="12" customFormat="1" ht="12">
      <c r="B761" s="144"/>
      <c r="D761" s="145" t="s">
        <v>151</v>
      </c>
      <c r="E761" s="146" t="s">
        <v>19</v>
      </c>
      <c r="F761" s="147" t="s">
        <v>908</v>
      </c>
      <c r="H761" s="148">
        <v>48.97</v>
      </c>
      <c r="I761" s="149"/>
      <c r="L761" s="144"/>
      <c r="M761" s="150"/>
      <c r="T761" s="151"/>
      <c r="AT761" s="146" t="s">
        <v>151</v>
      </c>
      <c r="AU761" s="146" t="s">
        <v>82</v>
      </c>
      <c r="AV761" s="12" t="s">
        <v>82</v>
      </c>
      <c r="AW761" s="12" t="s">
        <v>33</v>
      </c>
      <c r="AX761" s="12" t="s">
        <v>72</v>
      </c>
      <c r="AY761" s="146" t="s">
        <v>139</v>
      </c>
    </row>
    <row r="762" spans="2:65" s="12" customFormat="1" ht="12">
      <c r="B762" s="144"/>
      <c r="D762" s="145" t="s">
        <v>151</v>
      </c>
      <c r="E762" s="146" t="s">
        <v>19</v>
      </c>
      <c r="F762" s="147" t="s">
        <v>909</v>
      </c>
      <c r="H762" s="148">
        <v>5.14</v>
      </c>
      <c r="I762" s="149"/>
      <c r="L762" s="144"/>
      <c r="M762" s="150"/>
      <c r="T762" s="151"/>
      <c r="AT762" s="146" t="s">
        <v>151</v>
      </c>
      <c r="AU762" s="146" t="s">
        <v>82</v>
      </c>
      <c r="AV762" s="12" t="s">
        <v>82</v>
      </c>
      <c r="AW762" s="12" t="s">
        <v>33</v>
      </c>
      <c r="AX762" s="12" t="s">
        <v>72</v>
      </c>
      <c r="AY762" s="146" t="s">
        <v>139</v>
      </c>
    </row>
    <row r="763" spans="2:65" s="12" customFormat="1" ht="12">
      <c r="B763" s="144"/>
      <c r="D763" s="145" t="s">
        <v>151</v>
      </c>
      <c r="E763" s="146" t="s">
        <v>19</v>
      </c>
      <c r="F763" s="147" t="s">
        <v>910</v>
      </c>
      <c r="H763" s="148">
        <v>6.5250000000000004</v>
      </c>
      <c r="I763" s="149"/>
      <c r="L763" s="144"/>
      <c r="M763" s="150"/>
      <c r="T763" s="151"/>
      <c r="AT763" s="146" t="s">
        <v>151</v>
      </c>
      <c r="AU763" s="146" t="s">
        <v>82</v>
      </c>
      <c r="AV763" s="12" t="s">
        <v>82</v>
      </c>
      <c r="AW763" s="12" t="s">
        <v>33</v>
      </c>
      <c r="AX763" s="12" t="s">
        <v>72</v>
      </c>
      <c r="AY763" s="146" t="s">
        <v>139</v>
      </c>
    </row>
    <row r="764" spans="2:65" s="15" customFormat="1" ht="12">
      <c r="B764" s="165"/>
      <c r="D764" s="145" t="s">
        <v>151</v>
      </c>
      <c r="E764" s="166" t="s">
        <v>19</v>
      </c>
      <c r="F764" s="167" t="s">
        <v>854</v>
      </c>
      <c r="H764" s="168">
        <v>121.83500000000001</v>
      </c>
      <c r="I764" s="169"/>
      <c r="L764" s="165"/>
      <c r="M764" s="170"/>
      <c r="T764" s="171"/>
      <c r="AT764" s="166" t="s">
        <v>151</v>
      </c>
      <c r="AU764" s="166" t="s">
        <v>82</v>
      </c>
      <c r="AV764" s="15" t="s">
        <v>176</v>
      </c>
      <c r="AW764" s="15" t="s">
        <v>33</v>
      </c>
      <c r="AX764" s="15" t="s">
        <v>72</v>
      </c>
      <c r="AY764" s="166" t="s">
        <v>139</v>
      </c>
    </row>
    <row r="765" spans="2:65" s="12" customFormat="1" ht="12">
      <c r="B765" s="144"/>
      <c r="D765" s="145" t="s">
        <v>151</v>
      </c>
      <c r="E765" s="146" t="s">
        <v>19</v>
      </c>
      <c r="F765" s="147" t="s">
        <v>913</v>
      </c>
      <c r="H765" s="148">
        <v>4.6399999999999997</v>
      </c>
      <c r="I765" s="149"/>
      <c r="L765" s="144"/>
      <c r="M765" s="150"/>
      <c r="T765" s="151"/>
      <c r="AT765" s="146" t="s">
        <v>151</v>
      </c>
      <c r="AU765" s="146" t="s">
        <v>82</v>
      </c>
      <c r="AV765" s="12" t="s">
        <v>82</v>
      </c>
      <c r="AW765" s="12" t="s">
        <v>33</v>
      </c>
      <c r="AX765" s="12" t="s">
        <v>72</v>
      </c>
      <c r="AY765" s="146" t="s">
        <v>139</v>
      </c>
    </row>
    <row r="766" spans="2:65" s="12" customFormat="1" ht="12">
      <c r="B766" s="144"/>
      <c r="D766" s="145" t="s">
        <v>151</v>
      </c>
      <c r="E766" s="146" t="s">
        <v>19</v>
      </c>
      <c r="F766" s="147" t="s">
        <v>914</v>
      </c>
      <c r="H766" s="148">
        <v>3.02</v>
      </c>
      <c r="I766" s="149"/>
      <c r="L766" s="144"/>
      <c r="M766" s="150"/>
      <c r="T766" s="151"/>
      <c r="AT766" s="146" t="s">
        <v>151</v>
      </c>
      <c r="AU766" s="146" t="s">
        <v>82</v>
      </c>
      <c r="AV766" s="12" t="s">
        <v>82</v>
      </c>
      <c r="AW766" s="12" t="s">
        <v>33</v>
      </c>
      <c r="AX766" s="12" t="s">
        <v>72</v>
      </c>
      <c r="AY766" s="146" t="s">
        <v>139</v>
      </c>
    </row>
    <row r="767" spans="2:65" s="12" customFormat="1" ht="12">
      <c r="B767" s="144"/>
      <c r="D767" s="145" t="s">
        <v>151</v>
      </c>
      <c r="E767" s="146" t="s">
        <v>19</v>
      </c>
      <c r="F767" s="147" t="s">
        <v>915</v>
      </c>
      <c r="H767" s="148">
        <v>1.94</v>
      </c>
      <c r="I767" s="149"/>
      <c r="L767" s="144"/>
      <c r="M767" s="150"/>
      <c r="T767" s="151"/>
      <c r="AT767" s="146" t="s">
        <v>151</v>
      </c>
      <c r="AU767" s="146" t="s">
        <v>82</v>
      </c>
      <c r="AV767" s="12" t="s">
        <v>82</v>
      </c>
      <c r="AW767" s="12" t="s">
        <v>33</v>
      </c>
      <c r="AX767" s="12" t="s">
        <v>72</v>
      </c>
      <c r="AY767" s="146" t="s">
        <v>139</v>
      </c>
    </row>
    <row r="768" spans="2:65" s="12" customFormat="1" ht="12">
      <c r="B768" s="144"/>
      <c r="D768" s="145" t="s">
        <v>151</v>
      </c>
      <c r="E768" s="146" t="s">
        <v>19</v>
      </c>
      <c r="F768" s="147" t="s">
        <v>916</v>
      </c>
      <c r="H768" s="148">
        <v>8.1199999999999992</v>
      </c>
      <c r="I768" s="149"/>
      <c r="L768" s="144"/>
      <c r="M768" s="150"/>
      <c r="T768" s="151"/>
      <c r="AT768" s="146" t="s">
        <v>151</v>
      </c>
      <c r="AU768" s="146" t="s">
        <v>82</v>
      </c>
      <c r="AV768" s="12" t="s">
        <v>82</v>
      </c>
      <c r="AW768" s="12" t="s">
        <v>33</v>
      </c>
      <c r="AX768" s="12" t="s">
        <v>72</v>
      </c>
      <c r="AY768" s="146" t="s">
        <v>139</v>
      </c>
    </row>
    <row r="769" spans="2:65" s="12" customFormat="1" ht="12">
      <c r="B769" s="144"/>
      <c r="D769" s="145" t="s">
        <v>151</v>
      </c>
      <c r="E769" s="146" t="s">
        <v>19</v>
      </c>
      <c r="F769" s="147" t="s">
        <v>917</v>
      </c>
      <c r="H769" s="148">
        <v>2.92</v>
      </c>
      <c r="I769" s="149"/>
      <c r="L769" s="144"/>
      <c r="M769" s="150"/>
      <c r="T769" s="151"/>
      <c r="AT769" s="146" t="s">
        <v>151</v>
      </c>
      <c r="AU769" s="146" t="s">
        <v>82</v>
      </c>
      <c r="AV769" s="12" t="s">
        <v>82</v>
      </c>
      <c r="AW769" s="12" t="s">
        <v>33</v>
      </c>
      <c r="AX769" s="12" t="s">
        <v>72</v>
      </c>
      <c r="AY769" s="146" t="s">
        <v>139</v>
      </c>
    </row>
    <row r="770" spans="2:65" s="12" customFormat="1" ht="12">
      <c r="B770" s="144"/>
      <c r="D770" s="145" t="s">
        <v>151</v>
      </c>
      <c r="E770" s="146" t="s">
        <v>19</v>
      </c>
      <c r="F770" s="147" t="s">
        <v>918</v>
      </c>
      <c r="H770" s="148">
        <v>4.42</v>
      </c>
      <c r="I770" s="149"/>
      <c r="L770" s="144"/>
      <c r="M770" s="150"/>
      <c r="T770" s="151"/>
      <c r="AT770" s="146" t="s">
        <v>151</v>
      </c>
      <c r="AU770" s="146" t="s">
        <v>82</v>
      </c>
      <c r="AV770" s="12" t="s">
        <v>82</v>
      </c>
      <c r="AW770" s="12" t="s">
        <v>33</v>
      </c>
      <c r="AX770" s="12" t="s">
        <v>72</v>
      </c>
      <c r="AY770" s="146" t="s">
        <v>139</v>
      </c>
    </row>
    <row r="771" spans="2:65" s="12" customFormat="1" ht="12">
      <c r="B771" s="144"/>
      <c r="D771" s="145" t="s">
        <v>151</v>
      </c>
      <c r="E771" s="146" t="s">
        <v>19</v>
      </c>
      <c r="F771" s="147" t="s">
        <v>919</v>
      </c>
      <c r="H771" s="148">
        <v>4.0599999999999996</v>
      </c>
      <c r="I771" s="149"/>
      <c r="L771" s="144"/>
      <c r="M771" s="150"/>
      <c r="T771" s="151"/>
      <c r="AT771" s="146" t="s">
        <v>151</v>
      </c>
      <c r="AU771" s="146" t="s">
        <v>82</v>
      </c>
      <c r="AV771" s="12" t="s">
        <v>82</v>
      </c>
      <c r="AW771" s="12" t="s">
        <v>33</v>
      </c>
      <c r="AX771" s="12" t="s">
        <v>72</v>
      </c>
      <c r="AY771" s="146" t="s">
        <v>139</v>
      </c>
    </row>
    <row r="772" spans="2:65" s="12" customFormat="1" ht="12">
      <c r="B772" s="144"/>
      <c r="D772" s="145" t="s">
        <v>151</v>
      </c>
      <c r="E772" s="146" t="s">
        <v>19</v>
      </c>
      <c r="F772" s="147" t="s">
        <v>920</v>
      </c>
      <c r="H772" s="148">
        <v>1.95</v>
      </c>
      <c r="I772" s="149"/>
      <c r="L772" s="144"/>
      <c r="M772" s="150"/>
      <c r="T772" s="151"/>
      <c r="AT772" s="146" t="s">
        <v>151</v>
      </c>
      <c r="AU772" s="146" t="s">
        <v>82</v>
      </c>
      <c r="AV772" s="12" t="s">
        <v>82</v>
      </c>
      <c r="AW772" s="12" t="s">
        <v>33</v>
      </c>
      <c r="AX772" s="12" t="s">
        <v>72</v>
      </c>
      <c r="AY772" s="146" t="s">
        <v>139</v>
      </c>
    </row>
    <row r="773" spans="2:65" s="15" customFormat="1" ht="12">
      <c r="B773" s="165"/>
      <c r="D773" s="145" t="s">
        <v>151</v>
      </c>
      <c r="E773" s="166" t="s">
        <v>19</v>
      </c>
      <c r="F773" s="167" t="s">
        <v>866</v>
      </c>
      <c r="H773" s="168">
        <v>31.07</v>
      </c>
      <c r="I773" s="169"/>
      <c r="L773" s="165"/>
      <c r="M773" s="170"/>
      <c r="T773" s="171"/>
      <c r="AT773" s="166" t="s">
        <v>151</v>
      </c>
      <c r="AU773" s="166" t="s">
        <v>82</v>
      </c>
      <c r="AV773" s="15" t="s">
        <v>176</v>
      </c>
      <c r="AW773" s="15" t="s">
        <v>33</v>
      </c>
      <c r="AX773" s="15" t="s">
        <v>72</v>
      </c>
      <c r="AY773" s="166" t="s">
        <v>139</v>
      </c>
    </row>
    <row r="774" spans="2:65" s="12" customFormat="1" ht="12">
      <c r="B774" s="144"/>
      <c r="D774" s="145" t="s">
        <v>151</v>
      </c>
      <c r="E774" s="146" t="s">
        <v>19</v>
      </c>
      <c r="F774" s="147" t="s">
        <v>1169</v>
      </c>
      <c r="H774" s="148">
        <v>89.76</v>
      </c>
      <c r="I774" s="149"/>
      <c r="L774" s="144"/>
      <c r="M774" s="150"/>
      <c r="T774" s="151"/>
      <c r="AT774" s="146" t="s">
        <v>151</v>
      </c>
      <c r="AU774" s="146" t="s">
        <v>82</v>
      </c>
      <c r="AV774" s="12" t="s">
        <v>82</v>
      </c>
      <c r="AW774" s="12" t="s">
        <v>33</v>
      </c>
      <c r="AX774" s="12" t="s">
        <v>72</v>
      </c>
      <c r="AY774" s="146" t="s">
        <v>139</v>
      </c>
    </row>
    <row r="775" spans="2:65" s="12" customFormat="1" ht="12">
      <c r="B775" s="144"/>
      <c r="D775" s="145" t="s">
        <v>151</v>
      </c>
      <c r="E775" s="146" t="s">
        <v>19</v>
      </c>
      <c r="F775" s="147" t="s">
        <v>1170</v>
      </c>
      <c r="H775" s="148">
        <v>6.11</v>
      </c>
      <c r="I775" s="149"/>
      <c r="L775" s="144"/>
      <c r="M775" s="150"/>
      <c r="T775" s="151"/>
      <c r="AT775" s="146" t="s">
        <v>151</v>
      </c>
      <c r="AU775" s="146" t="s">
        <v>82</v>
      </c>
      <c r="AV775" s="12" t="s">
        <v>82</v>
      </c>
      <c r="AW775" s="12" t="s">
        <v>33</v>
      </c>
      <c r="AX775" s="12" t="s">
        <v>72</v>
      </c>
      <c r="AY775" s="146" t="s">
        <v>139</v>
      </c>
    </row>
    <row r="776" spans="2:65" s="15" customFormat="1" ht="12">
      <c r="B776" s="165"/>
      <c r="D776" s="145" t="s">
        <v>151</v>
      </c>
      <c r="E776" s="166" t="s">
        <v>19</v>
      </c>
      <c r="F776" s="167" t="s">
        <v>1171</v>
      </c>
      <c r="H776" s="168">
        <v>95.87</v>
      </c>
      <c r="I776" s="169"/>
      <c r="L776" s="165"/>
      <c r="M776" s="170"/>
      <c r="T776" s="171"/>
      <c r="AT776" s="166" t="s">
        <v>151</v>
      </c>
      <c r="AU776" s="166" t="s">
        <v>82</v>
      </c>
      <c r="AV776" s="15" t="s">
        <v>176</v>
      </c>
      <c r="AW776" s="15" t="s">
        <v>33</v>
      </c>
      <c r="AX776" s="15" t="s">
        <v>72</v>
      </c>
      <c r="AY776" s="166" t="s">
        <v>139</v>
      </c>
    </row>
    <row r="777" spans="2:65" s="13" customFormat="1" ht="12">
      <c r="B777" s="152"/>
      <c r="D777" s="145" t="s">
        <v>151</v>
      </c>
      <c r="E777" s="153" t="s">
        <v>19</v>
      </c>
      <c r="F777" s="154" t="s">
        <v>163</v>
      </c>
      <c r="H777" s="155">
        <v>248.77499999999998</v>
      </c>
      <c r="I777" s="156"/>
      <c r="L777" s="152"/>
      <c r="M777" s="157"/>
      <c r="T777" s="158"/>
      <c r="AT777" s="153" t="s">
        <v>151</v>
      </c>
      <c r="AU777" s="153" t="s">
        <v>82</v>
      </c>
      <c r="AV777" s="13" t="s">
        <v>147</v>
      </c>
      <c r="AW777" s="13" t="s">
        <v>33</v>
      </c>
      <c r="AX777" s="13" t="s">
        <v>80</v>
      </c>
      <c r="AY777" s="153" t="s">
        <v>139</v>
      </c>
    </row>
    <row r="778" spans="2:65" s="1" customFormat="1" ht="37.75" customHeight="1">
      <c r="B778" s="32"/>
      <c r="C778" s="127" t="s">
        <v>1172</v>
      </c>
      <c r="D778" s="127" t="s">
        <v>142</v>
      </c>
      <c r="E778" s="128" t="s">
        <v>1173</v>
      </c>
      <c r="F778" s="129" t="s">
        <v>1174</v>
      </c>
      <c r="G778" s="130" t="s">
        <v>211</v>
      </c>
      <c r="H778" s="131">
        <v>95.87</v>
      </c>
      <c r="I778" s="132"/>
      <c r="J778" s="133">
        <f>ROUND(I778*H778,2)</f>
        <v>0</v>
      </c>
      <c r="K778" s="129" t="s">
        <v>146</v>
      </c>
      <c r="L778" s="32"/>
      <c r="M778" s="134" t="s">
        <v>19</v>
      </c>
      <c r="N778" s="135" t="s">
        <v>43</v>
      </c>
      <c r="P778" s="136">
        <f>O778*H778</f>
        <v>0</v>
      </c>
      <c r="Q778" s="136">
        <v>7.5799999999999999E-3</v>
      </c>
      <c r="R778" s="136">
        <f>Q778*H778</f>
        <v>0.72669460000000008</v>
      </c>
      <c r="S778" s="136">
        <v>0</v>
      </c>
      <c r="T778" s="137">
        <f>S778*H778</f>
        <v>0</v>
      </c>
      <c r="AR778" s="138" t="s">
        <v>286</v>
      </c>
      <c r="AT778" s="138" t="s">
        <v>142</v>
      </c>
      <c r="AU778" s="138" t="s">
        <v>82</v>
      </c>
      <c r="AY778" s="17" t="s">
        <v>139</v>
      </c>
      <c r="BE778" s="139">
        <f>IF(N778="základní",J778,0)</f>
        <v>0</v>
      </c>
      <c r="BF778" s="139">
        <f>IF(N778="snížená",J778,0)</f>
        <v>0</v>
      </c>
      <c r="BG778" s="139">
        <f>IF(N778="zákl. přenesená",J778,0)</f>
        <v>0</v>
      </c>
      <c r="BH778" s="139">
        <f>IF(N778="sníž. přenesená",J778,0)</f>
        <v>0</v>
      </c>
      <c r="BI778" s="139">
        <f>IF(N778="nulová",J778,0)</f>
        <v>0</v>
      </c>
      <c r="BJ778" s="17" t="s">
        <v>80</v>
      </c>
      <c r="BK778" s="139">
        <f>ROUND(I778*H778,2)</f>
        <v>0</v>
      </c>
      <c r="BL778" s="17" t="s">
        <v>286</v>
      </c>
      <c r="BM778" s="138" t="s">
        <v>1175</v>
      </c>
    </row>
    <row r="779" spans="2:65" s="1" customFormat="1" ht="11">
      <c r="B779" s="32"/>
      <c r="D779" s="140" t="s">
        <v>149</v>
      </c>
      <c r="F779" s="141" t="s">
        <v>1176</v>
      </c>
      <c r="I779" s="142"/>
      <c r="L779" s="32"/>
      <c r="M779" s="143"/>
      <c r="T779" s="53"/>
      <c r="AT779" s="17" t="s">
        <v>149</v>
      </c>
      <c r="AU779" s="17" t="s">
        <v>82</v>
      </c>
    </row>
    <row r="780" spans="2:65" s="12" customFormat="1" ht="12">
      <c r="B780" s="144"/>
      <c r="D780" s="145" t="s">
        <v>151</v>
      </c>
      <c r="E780" s="146" t="s">
        <v>19</v>
      </c>
      <c r="F780" s="147" t="s">
        <v>1169</v>
      </c>
      <c r="H780" s="148">
        <v>89.76</v>
      </c>
      <c r="I780" s="149"/>
      <c r="L780" s="144"/>
      <c r="M780" s="150"/>
      <c r="T780" s="151"/>
      <c r="AT780" s="146" t="s">
        <v>151</v>
      </c>
      <c r="AU780" s="146" t="s">
        <v>82</v>
      </c>
      <c r="AV780" s="12" t="s">
        <v>82</v>
      </c>
      <c r="AW780" s="12" t="s">
        <v>33</v>
      </c>
      <c r="AX780" s="12" t="s">
        <v>72</v>
      </c>
      <c r="AY780" s="146" t="s">
        <v>139</v>
      </c>
    </row>
    <row r="781" spans="2:65" s="12" customFormat="1" ht="12">
      <c r="B781" s="144"/>
      <c r="D781" s="145" t="s">
        <v>151</v>
      </c>
      <c r="E781" s="146" t="s">
        <v>19</v>
      </c>
      <c r="F781" s="147" t="s">
        <v>1170</v>
      </c>
      <c r="H781" s="148">
        <v>6.11</v>
      </c>
      <c r="I781" s="149"/>
      <c r="L781" s="144"/>
      <c r="M781" s="150"/>
      <c r="T781" s="151"/>
      <c r="AT781" s="146" t="s">
        <v>151</v>
      </c>
      <c r="AU781" s="146" t="s">
        <v>82</v>
      </c>
      <c r="AV781" s="12" t="s">
        <v>82</v>
      </c>
      <c r="AW781" s="12" t="s">
        <v>33</v>
      </c>
      <c r="AX781" s="12" t="s">
        <v>72</v>
      </c>
      <c r="AY781" s="146" t="s">
        <v>139</v>
      </c>
    </row>
    <row r="782" spans="2:65" s="15" customFormat="1" ht="12">
      <c r="B782" s="165"/>
      <c r="D782" s="145" t="s">
        <v>151</v>
      </c>
      <c r="E782" s="166" t="s">
        <v>19</v>
      </c>
      <c r="F782" s="167" t="s">
        <v>1171</v>
      </c>
      <c r="H782" s="168">
        <v>95.87</v>
      </c>
      <c r="I782" s="169"/>
      <c r="L782" s="165"/>
      <c r="M782" s="170"/>
      <c r="T782" s="171"/>
      <c r="AT782" s="166" t="s">
        <v>151</v>
      </c>
      <c r="AU782" s="166" t="s">
        <v>82</v>
      </c>
      <c r="AV782" s="15" t="s">
        <v>176</v>
      </c>
      <c r="AW782" s="15" t="s">
        <v>33</v>
      </c>
      <c r="AX782" s="15" t="s">
        <v>80</v>
      </c>
      <c r="AY782" s="166" t="s">
        <v>139</v>
      </c>
    </row>
    <row r="783" spans="2:65" s="1" customFormat="1" ht="24.25" customHeight="1">
      <c r="B783" s="32"/>
      <c r="C783" s="127" t="s">
        <v>1177</v>
      </c>
      <c r="D783" s="127" t="s">
        <v>142</v>
      </c>
      <c r="E783" s="128" t="s">
        <v>1178</v>
      </c>
      <c r="F783" s="129" t="s">
        <v>1179</v>
      </c>
      <c r="G783" s="130" t="s">
        <v>271</v>
      </c>
      <c r="H783" s="131">
        <v>50</v>
      </c>
      <c r="I783" s="132"/>
      <c r="J783" s="133">
        <f>ROUND(I783*H783,2)</f>
        <v>0</v>
      </c>
      <c r="K783" s="129" t="s">
        <v>146</v>
      </c>
      <c r="L783" s="32"/>
      <c r="M783" s="134" t="s">
        <v>19</v>
      </c>
      <c r="N783" s="135" t="s">
        <v>43</v>
      </c>
      <c r="P783" s="136">
        <f>O783*H783</f>
        <v>0</v>
      </c>
      <c r="Q783" s="136">
        <v>0</v>
      </c>
      <c r="R783" s="136">
        <f>Q783*H783</f>
        <v>0</v>
      </c>
      <c r="S783" s="136">
        <v>0</v>
      </c>
      <c r="T783" s="137">
        <f>S783*H783</f>
        <v>0</v>
      </c>
      <c r="AR783" s="138" t="s">
        <v>286</v>
      </c>
      <c r="AT783" s="138" t="s">
        <v>142</v>
      </c>
      <c r="AU783" s="138" t="s">
        <v>82</v>
      </c>
      <c r="AY783" s="17" t="s">
        <v>139</v>
      </c>
      <c r="BE783" s="139">
        <f>IF(N783="základní",J783,0)</f>
        <v>0</v>
      </c>
      <c r="BF783" s="139">
        <f>IF(N783="snížená",J783,0)</f>
        <v>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7" t="s">
        <v>80</v>
      </c>
      <c r="BK783" s="139">
        <f>ROUND(I783*H783,2)</f>
        <v>0</v>
      </c>
      <c r="BL783" s="17" t="s">
        <v>286</v>
      </c>
      <c r="BM783" s="138" t="s">
        <v>1180</v>
      </c>
    </row>
    <row r="784" spans="2:65" s="1" customFormat="1" ht="11">
      <c r="B784" s="32"/>
      <c r="D784" s="140" t="s">
        <v>149</v>
      </c>
      <c r="F784" s="141" t="s">
        <v>1181</v>
      </c>
      <c r="I784" s="142"/>
      <c r="L784" s="32"/>
      <c r="M784" s="143"/>
      <c r="T784" s="53"/>
      <c r="AT784" s="17" t="s">
        <v>149</v>
      </c>
      <c r="AU784" s="17" t="s">
        <v>82</v>
      </c>
    </row>
    <row r="785" spans="2:65" s="12" customFormat="1" ht="12">
      <c r="B785" s="144"/>
      <c r="D785" s="145" t="s">
        <v>151</v>
      </c>
      <c r="E785" s="146" t="s">
        <v>19</v>
      </c>
      <c r="F785" s="147" t="s">
        <v>1182</v>
      </c>
      <c r="H785" s="148">
        <v>50</v>
      </c>
      <c r="I785" s="149"/>
      <c r="L785" s="144"/>
      <c r="M785" s="150"/>
      <c r="T785" s="151"/>
      <c r="AT785" s="146" t="s">
        <v>151</v>
      </c>
      <c r="AU785" s="146" t="s">
        <v>82</v>
      </c>
      <c r="AV785" s="12" t="s">
        <v>82</v>
      </c>
      <c r="AW785" s="12" t="s">
        <v>33</v>
      </c>
      <c r="AX785" s="12" t="s">
        <v>80</v>
      </c>
      <c r="AY785" s="146" t="s">
        <v>139</v>
      </c>
    </row>
    <row r="786" spans="2:65" s="1" customFormat="1" ht="21.75" customHeight="1">
      <c r="B786" s="32"/>
      <c r="C786" s="172" t="s">
        <v>1183</v>
      </c>
      <c r="D786" s="172" t="s">
        <v>519</v>
      </c>
      <c r="E786" s="173" t="s">
        <v>1184</v>
      </c>
      <c r="F786" s="174" t="s">
        <v>1185</v>
      </c>
      <c r="G786" s="175" t="s">
        <v>271</v>
      </c>
      <c r="H786" s="176">
        <v>55</v>
      </c>
      <c r="I786" s="177"/>
      <c r="J786" s="178">
        <f>ROUND(I786*H786,2)</f>
        <v>0</v>
      </c>
      <c r="K786" s="174" t="s">
        <v>146</v>
      </c>
      <c r="L786" s="179"/>
      <c r="M786" s="180" t="s">
        <v>19</v>
      </c>
      <c r="N786" s="181" t="s">
        <v>43</v>
      </c>
      <c r="P786" s="136">
        <f>O786*H786</f>
        <v>0</v>
      </c>
      <c r="Q786" s="136">
        <v>1.2999999999999999E-4</v>
      </c>
      <c r="R786" s="136">
        <f>Q786*H786</f>
        <v>7.1499999999999992E-3</v>
      </c>
      <c r="S786" s="136">
        <v>0</v>
      </c>
      <c r="T786" s="137">
        <f>S786*H786</f>
        <v>0</v>
      </c>
      <c r="AR786" s="138" t="s">
        <v>423</v>
      </c>
      <c r="AT786" s="138" t="s">
        <v>519</v>
      </c>
      <c r="AU786" s="138" t="s">
        <v>82</v>
      </c>
      <c r="AY786" s="17" t="s">
        <v>139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7" t="s">
        <v>80</v>
      </c>
      <c r="BK786" s="139">
        <f>ROUND(I786*H786,2)</f>
        <v>0</v>
      </c>
      <c r="BL786" s="17" t="s">
        <v>286</v>
      </c>
      <c r="BM786" s="138" t="s">
        <v>1186</v>
      </c>
    </row>
    <row r="787" spans="2:65" s="12" customFormat="1" ht="12">
      <c r="B787" s="144"/>
      <c r="D787" s="145" t="s">
        <v>151</v>
      </c>
      <c r="F787" s="147" t="s">
        <v>1187</v>
      </c>
      <c r="H787" s="148">
        <v>55</v>
      </c>
      <c r="I787" s="149"/>
      <c r="L787" s="144"/>
      <c r="M787" s="150"/>
      <c r="T787" s="151"/>
      <c r="AT787" s="146" t="s">
        <v>151</v>
      </c>
      <c r="AU787" s="146" t="s">
        <v>82</v>
      </c>
      <c r="AV787" s="12" t="s">
        <v>82</v>
      </c>
      <c r="AW787" s="12" t="s">
        <v>4</v>
      </c>
      <c r="AX787" s="12" t="s">
        <v>80</v>
      </c>
      <c r="AY787" s="146" t="s">
        <v>139</v>
      </c>
    </row>
    <row r="788" spans="2:65" s="1" customFormat="1" ht="37.75" customHeight="1">
      <c r="B788" s="32"/>
      <c r="C788" s="127" t="s">
        <v>1188</v>
      </c>
      <c r="D788" s="127" t="s">
        <v>142</v>
      </c>
      <c r="E788" s="128" t="s">
        <v>1189</v>
      </c>
      <c r="F788" s="129" t="s">
        <v>1190</v>
      </c>
      <c r="G788" s="130" t="s">
        <v>271</v>
      </c>
      <c r="H788" s="131">
        <v>62.895000000000003</v>
      </c>
      <c r="I788" s="132"/>
      <c r="J788" s="133">
        <f>ROUND(I788*H788,2)</f>
        <v>0</v>
      </c>
      <c r="K788" s="129" t="s">
        <v>146</v>
      </c>
      <c r="L788" s="32"/>
      <c r="M788" s="134" t="s">
        <v>19</v>
      </c>
      <c r="N788" s="135" t="s">
        <v>43</v>
      </c>
      <c r="P788" s="136">
        <f>O788*H788</f>
        <v>0</v>
      </c>
      <c r="Q788" s="136">
        <v>5.8E-4</v>
      </c>
      <c r="R788" s="136">
        <f>Q788*H788</f>
        <v>3.64791E-2</v>
      </c>
      <c r="S788" s="136">
        <v>0</v>
      </c>
      <c r="T788" s="137">
        <f>S788*H788</f>
        <v>0</v>
      </c>
      <c r="AR788" s="138" t="s">
        <v>286</v>
      </c>
      <c r="AT788" s="138" t="s">
        <v>142</v>
      </c>
      <c r="AU788" s="138" t="s">
        <v>82</v>
      </c>
      <c r="AY788" s="17" t="s">
        <v>139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80</v>
      </c>
      <c r="BK788" s="139">
        <f>ROUND(I788*H788,2)</f>
        <v>0</v>
      </c>
      <c r="BL788" s="17" t="s">
        <v>286</v>
      </c>
      <c r="BM788" s="138" t="s">
        <v>1191</v>
      </c>
    </row>
    <row r="789" spans="2:65" s="1" customFormat="1" ht="11">
      <c r="B789" s="32"/>
      <c r="D789" s="140" t="s">
        <v>149</v>
      </c>
      <c r="F789" s="141" t="s">
        <v>1192</v>
      </c>
      <c r="I789" s="142"/>
      <c r="L789" s="32"/>
      <c r="M789" s="143"/>
      <c r="T789" s="53"/>
      <c r="AT789" s="17" t="s">
        <v>149</v>
      </c>
      <c r="AU789" s="17" t="s">
        <v>82</v>
      </c>
    </row>
    <row r="790" spans="2:65" s="12" customFormat="1" ht="12">
      <c r="B790" s="144"/>
      <c r="D790" s="145" t="s">
        <v>151</v>
      </c>
      <c r="E790" s="146" t="s">
        <v>19</v>
      </c>
      <c r="F790" s="147" t="s">
        <v>1193</v>
      </c>
      <c r="H790" s="148">
        <v>6.8650000000000002</v>
      </c>
      <c r="I790" s="149"/>
      <c r="L790" s="144"/>
      <c r="M790" s="150"/>
      <c r="T790" s="151"/>
      <c r="AT790" s="146" t="s">
        <v>151</v>
      </c>
      <c r="AU790" s="146" t="s">
        <v>82</v>
      </c>
      <c r="AV790" s="12" t="s">
        <v>82</v>
      </c>
      <c r="AW790" s="12" t="s">
        <v>33</v>
      </c>
      <c r="AX790" s="12" t="s">
        <v>72</v>
      </c>
      <c r="AY790" s="146" t="s">
        <v>139</v>
      </c>
    </row>
    <row r="791" spans="2:65" s="12" customFormat="1" ht="12">
      <c r="B791" s="144"/>
      <c r="D791" s="145" t="s">
        <v>151</v>
      </c>
      <c r="E791" s="146" t="s">
        <v>19</v>
      </c>
      <c r="F791" s="147" t="s">
        <v>1194</v>
      </c>
      <c r="H791" s="148">
        <v>8.24</v>
      </c>
      <c r="I791" s="149"/>
      <c r="L791" s="144"/>
      <c r="M791" s="150"/>
      <c r="T791" s="151"/>
      <c r="AT791" s="146" t="s">
        <v>151</v>
      </c>
      <c r="AU791" s="146" t="s">
        <v>82</v>
      </c>
      <c r="AV791" s="12" t="s">
        <v>82</v>
      </c>
      <c r="AW791" s="12" t="s">
        <v>33</v>
      </c>
      <c r="AX791" s="12" t="s">
        <v>72</v>
      </c>
      <c r="AY791" s="146" t="s">
        <v>139</v>
      </c>
    </row>
    <row r="792" spans="2:65" s="12" customFormat="1" ht="36">
      <c r="B792" s="144"/>
      <c r="D792" s="145" t="s">
        <v>151</v>
      </c>
      <c r="E792" s="146" t="s">
        <v>19</v>
      </c>
      <c r="F792" s="147" t="s">
        <v>1195</v>
      </c>
      <c r="H792" s="148">
        <v>47.79</v>
      </c>
      <c r="I792" s="149"/>
      <c r="L792" s="144"/>
      <c r="M792" s="150"/>
      <c r="T792" s="151"/>
      <c r="AT792" s="146" t="s">
        <v>151</v>
      </c>
      <c r="AU792" s="146" t="s">
        <v>82</v>
      </c>
      <c r="AV792" s="12" t="s">
        <v>82</v>
      </c>
      <c r="AW792" s="12" t="s">
        <v>33</v>
      </c>
      <c r="AX792" s="12" t="s">
        <v>72</v>
      </c>
      <c r="AY792" s="146" t="s">
        <v>139</v>
      </c>
    </row>
    <row r="793" spans="2:65" s="13" customFormat="1" ht="12">
      <c r="B793" s="152"/>
      <c r="D793" s="145" t="s">
        <v>151</v>
      </c>
      <c r="E793" s="153" t="s">
        <v>19</v>
      </c>
      <c r="F793" s="154" t="s">
        <v>163</v>
      </c>
      <c r="H793" s="155">
        <v>62.894999999999996</v>
      </c>
      <c r="I793" s="156"/>
      <c r="L793" s="152"/>
      <c r="M793" s="157"/>
      <c r="T793" s="158"/>
      <c r="AT793" s="153" t="s">
        <v>151</v>
      </c>
      <c r="AU793" s="153" t="s">
        <v>82</v>
      </c>
      <c r="AV793" s="13" t="s">
        <v>147</v>
      </c>
      <c r="AW793" s="13" t="s">
        <v>33</v>
      </c>
      <c r="AX793" s="13" t="s">
        <v>80</v>
      </c>
      <c r="AY793" s="153" t="s">
        <v>139</v>
      </c>
    </row>
    <row r="794" spans="2:65" s="1" customFormat="1" ht="37.75" customHeight="1">
      <c r="B794" s="32"/>
      <c r="C794" s="172" t="s">
        <v>1196</v>
      </c>
      <c r="D794" s="172" t="s">
        <v>519</v>
      </c>
      <c r="E794" s="173" t="s">
        <v>1197</v>
      </c>
      <c r="F794" s="174" t="s">
        <v>1198</v>
      </c>
      <c r="G794" s="175" t="s">
        <v>211</v>
      </c>
      <c r="H794" s="176">
        <v>7.2329999999999997</v>
      </c>
      <c r="I794" s="177"/>
      <c r="J794" s="178">
        <f>ROUND(I794*H794,2)</f>
        <v>0</v>
      </c>
      <c r="K794" s="174" t="s">
        <v>146</v>
      </c>
      <c r="L794" s="179"/>
      <c r="M794" s="180" t="s">
        <v>19</v>
      </c>
      <c r="N794" s="181" t="s">
        <v>43</v>
      </c>
      <c r="P794" s="136">
        <f>O794*H794</f>
        <v>0</v>
      </c>
      <c r="Q794" s="136">
        <v>2.1999999999999999E-2</v>
      </c>
      <c r="R794" s="136">
        <f>Q794*H794</f>
        <v>0.15912599999999999</v>
      </c>
      <c r="S794" s="136">
        <v>0</v>
      </c>
      <c r="T794" s="137">
        <f>S794*H794</f>
        <v>0</v>
      </c>
      <c r="AR794" s="138" t="s">
        <v>423</v>
      </c>
      <c r="AT794" s="138" t="s">
        <v>519</v>
      </c>
      <c r="AU794" s="138" t="s">
        <v>82</v>
      </c>
      <c r="AY794" s="17" t="s">
        <v>139</v>
      </c>
      <c r="BE794" s="139">
        <f>IF(N794="základní",J794,0)</f>
        <v>0</v>
      </c>
      <c r="BF794" s="139">
        <f>IF(N794="snížená",J794,0)</f>
        <v>0</v>
      </c>
      <c r="BG794" s="139">
        <f>IF(N794="zákl. přenesená",J794,0)</f>
        <v>0</v>
      </c>
      <c r="BH794" s="139">
        <f>IF(N794="sníž. přenesená",J794,0)</f>
        <v>0</v>
      </c>
      <c r="BI794" s="139">
        <f>IF(N794="nulová",J794,0)</f>
        <v>0</v>
      </c>
      <c r="BJ794" s="17" t="s">
        <v>80</v>
      </c>
      <c r="BK794" s="139">
        <f>ROUND(I794*H794,2)</f>
        <v>0</v>
      </c>
      <c r="BL794" s="17" t="s">
        <v>286</v>
      </c>
      <c r="BM794" s="138" t="s">
        <v>1199</v>
      </c>
    </row>
    <row r="795" spans="2:65" s="12" customFormat="1" ht="12">
      <c r="B795" s="144"/>
      <c r="D795" s="145" t="s">
        <v>151</v>
      </c>
      <c r="F795" s="147" t="s">
        <v>1200</v>
      </c>
      <c r="H795" s="148">
        <v>7.2329999999999997</v>
      </c>
      <c r="I795" s="149"/>
      <c r="L795" s="144"/>
      <c r="M795" s="150"/>
      <c r="T795" s="151"/>
      <c r="AT795" s="146" t="s">
        <v>151</v>
      </c>
      <c r="AU795" s="146" t="s">
        <v>82</v>
      </c>
      <c r="AV795" s="12" t="s">
        <v>82</v>
      </c>
      <c r="AW795" s="12" t="s">
        <v>4</v>
      </c>
      <c r="AX795" s="12" t="s">
        <v>80</v>
      </c>
      <c r="AY795" s="146" t="s">
        <v>139</v>
      </c>
    </row>
    <row r="796" spans="2:65" s="1" customFormat="1" ht="37.75" customHeight="1">
      <c r="B796" s="32"/>
      <c r="C796" s="127" t="s">
        <v>1201</v>
      </c>
      <c r="D796" s="127" t="s">
        <v>142</v>
      </c>
      <c r="E796" s="128" t="s">
        <v>1202</v>
      </c>
      <c r="F796" s="129" t="s">
        <v>1203</v>
      </c>
      <c r="G796" s="130" t="s">
        <v>271</v>
      </c>
      <c r="H796" s="131">
        <v>28.62</v>
      </c>
      <c r="I796" s="132"/>
      <c r="J796" s="133">
        <f>ROUND(I796*H796,2)</f>
        <v>0</v>
      </c>
      <c r="K796" s="129" t="s">
        <v>146</v>
      </c>
      <c r="L796" s="32"/>
      <c r="M796" s="134" t="s">
        <v>19</v>
      </c>
      <c r="N796" s="135" t="s">
        <v>43</v>
      </c>
      <c r="P796" s="136">
        <f>O796*H796</f>
        <v>0</v>
      </c>
      <c r="Q796" s="136">
        <v>7.3999999999999999E-4</v>
      </c>
      <c r="R796" s="136">
        <f>Q796*H796</f>
        <v>2.1178800000000001E-2</v>
      </c>
      <c r="S796" s="136">
        <v>0</v>
      </c>
      <c r="T796" s="137">
        <f>S796*H796</f>
        <v>0</v>
      </c>
      <c r="AR796" s="138" t="s">
        <v>286</v>
      </c>
      <c r="AT796" s="138" t="s">
        <v>142</v>
      </c>
      <c r="AU796" s="138" t="s">
        <v>82</v>
      </c>
      <c r="AY796" s="17" t="s">
        <v>139</v>
      </c>
      <c r="BE796" s="139">
        <f>IF(N796="základní",J796,0)</f>
        <v>0</v>
      </c>
      <c r="BF796" s="139">
        <f>IF(N796="snížená",J796,0)</f>
        <v>0</v>
      </c>
      <c r="BG796" s="139">
        <f>IF(N796="zákl. přenesená",J796,0)</f>
        <v>0</v>
      </c>
      <c r="BH796" s="139">
        <f>IF(N796="sníž. přenesená",J796,0)</f>
        <v>0</v>
      </c>
      <c r="BI796" s="139">
        <f>IF(N796="nulová",J796,0)</f>
        <v>0</v>
      </c>
      <c r="BJ796" s="17" t="s">
        <v>80</v>
      </c>
      <c r="BK796" s="139">
        <f>ROUND(I796*H796,2)</f>
        <v>0</v>
      </c>
      <c r="BL796" s="17" t="s">
        <v>286</v>
      </c>
      <c r="BM796" s="138" t="s">
        <v>1204</v>
      </c>
    </row>
    <row r="797" spans="2:65" s="1" customFormat="1" ht="11">
      <c r="B797" s="32"/>
      <c r="D797" s="140" t="s">
        <v>149</v>
      </c>
      <c r="F797" s="141" t="s">
        <v>1205</v>
      </c>
      <c r="I797" s="142"/>
      <c r="L797" s="32"/>
      <c r="M797" s="143"/>
      <c r="T797" s="53"/>
      <c r="AT797" s="17" t="s">
        <v>149</v>
      </c>
      <c r="AU797" s="17" t="s">
        <v>82</v>
      </c>
    </row>
    <row r="798" spans="2:65" s="12" customFormat="1" ht="24">
      <c r="B798" s="144"/>
      <c r="D798" s="145" t="s">
        <v>151</v>
      </c>
      <c r="E798" s="146" t="s">
        <v>19</v>
      </c>
      <c r="F798" s="147" t="s">
        <v>1206</v>
      </c>
      <c r="H798" s="148">
        <v>28.62</v>
      </c>
      <c r="I798" s="149"/>
      <c r="L798" s="144"/>
      <c r="M798" s="150"/>
      <c r="T798" s="151"/>
      <c r="AT798" s="146" t="s">
        <v>151</v>
      </c>
      <c r="AU798" s="146" t="s">
        <v>82</v>
      </c>
      <c r="AV798" s="12" t="s">
        <v>82</v>
      </c>
      <c r="AW798" s="12" t="s">
        <v>33</v>
      </c>
      <c r="AX798" s="12" t="s">
        <v>80</v>
      </c>
      <c r="AY798" s="146" t="s">
        <v>139</v>
      </c>
    </row>
    <row r="799" spans="2:65" s="1" customFormat="1" ht="37.75" customHeight="1">
      <c r="B799" s="32"/>
      <c r="C799" s="172" t="s">
        <v>1207</v>
      </c>
      <c r="D799" s="172" t="s">
        <v>519</v>
      </c>
      <c r="E799" s="173" t="s">
        <v>1197</v>
      </c>
      <c r="F799" s="174" t="s">
        <v>1198</v>
      </c>
      <c r="G799" s="175" t="s">
        <v>211</v>
      </c>
      <c r="H799" s="176">
        <v>4.9509999999999996</v>
      </c>
      <c r="I799" s="177"/>
      <c r="J799" s="178">
        <f>ROUND(I799*H799,2)</f>
        <v>0</v>
      </c>
      <c r="K799" s="174" t="s">
        <v>146</v>
      </c>
      <c r="L799" s="179"/>
      <c r="M799" s="180" t="s">
        <v>19</v>
      </c>
      <c r="N799" s="181" t="s">
        <v>43</v>
      </c>
      <c r="P799" s="136">
        <f>O799*H799</f>
        <v>0</v>
      </c>
      <c r="Q799" s="136">
        <v>2.1999999999999999E-2</v>
      </c>
      <c r="R799" s="136">
        <f>Q799*H799</f>
        <v>0.10892199999999999</v>
      </c>
      <c r="S799" s="136">
        <v>0</v>
      </c>
      <c r="T799" s="137">
        <f>S799*H799</f>
        <v>0</v>
      </c>
      <c r="AR799" s="138" t="s">
        <v>423</v>
      </c>
      <c r="AT799" s="138" t="s">
        <v>519</v>
      </c>
      <c r="AU799" s="138" t="s">
        <v>82</v>
      </c>
      <c r="AY799" s="17" t="s">
        <v>139</v>
      </c>
      <c r="BE799" s="139">
        <f>IF(N799="základní",J799,0)</f>
        <v>0</v>
      </c>
      <c r="BF799" s="139">
        <f>IF(N799="snížená",J799,0)</f>
        <v>0</v>
      </c>
      <c r="BG799" s="139">
        <f>IF(N799="zákl. přenesená",J799,0)</f>
        <v>0</v>
      </c>
      <c r="BH799" s="139">
        <f>IF(N799="sníž. přenesená",J799,0)</f>
        <v>0</v>
      </c>
      <c r="BI799" s="139">
        <f>IF(N799="nulová",J799,0)</f>
        <v>0</v>
      </c>
      <c r="BJ799" s="17" t="s">
        <v>80</v>
      </c>
      <c r="BK799" s="139">
        <f>ROUND(I799*H799,2)</f>
        <v>0</v>
      </c>
      <c r="BL799" s="17" t="s">
        <v>286</v>
      </c>
      <c r="BM799" s="138" t="s">
        <v>1208</v>
      </c>
    </row>
    <row r="800" spans="2:65" s="12" customFormat="1" ht="12">
      <c r="B800" s="144"/>
      <c r="D800" s="145" t="s">
        <v>151</v>
      </c>
      <c r="F800" s="147" t="s">
        <v>1209</v>
      </c>
      <c r="H800" s="148">
        <v>4.9509999999999996</v>
      </c>
      <c r="I800" s="149"/>
      <c r="L800" s="144"/>
      <c r="M800" s="150"/>
      <c r="T800" s="151"/>
      <c r="AT800" s="146" t="s">
        <v>151</v>
      </c>
      <c r="AU800" s="146" t="s">
        <v>82</v>
      </c>
      <c r="AV800" s="12" t="s">
        <v>82</v>
      </c>
      <c r="AW800" s="12" t="s">
        <v>4</v>
      </c>
      <c r="AX800" s="12" t="s">
        <v>80</v>
      </c>
      <c r="AY800" s="146" t="s">
        <v>139</v>
      </c>
    </row>
    <row r="801" spans="2:65" s="1" customFormat="1" ht="37.75" customHeight="1">
      <c r="B801" s="32"/>
      <c r="C801" s="127" t="s">
        <v>1210</v>
      </c>
      <c r="D801" s="127" t="s">
        <v>142</v>
      </c>
      <c r="E801" s="128" t="s">
        <v>1211</v>
      </c>
      <c r="F801" s="129" t="s">
        <v>1212</v>
      </c>
      <c r="G801" s="130" t="s">
        <v>211</v>
      </c>
      <c r="H801" s="131">
        <v>248.77500000000001</v>
      </c>
      <c r="I801" s="132"/>
      <c r="J801" s="133">
        <f>ROUND(I801*H801,2)</f>
        <v>0</v>
      </c>
      <c r="K801" s="129" t="s">
        <v>146</v>
      </c>
      <c r="L801" s="32"/>
      <c r="M801" s="134" t="s">
        <v>19</v>
      </c>
      <c r="N801" s="135" t="s">
        <v>43</v>
      </c>
      <c r="P801" s="136">
        <f>O801*H801</f>
        <v>0</v>
      </c>
      <c r="Q801" s="136">
        <v>7.5500000000000003E-3</v>
      </c>
      <c r="R801" s="136">
        <f>Q801*H801</f>
        <v>1.8782512500000001</v>
      </c>
      <c r="S801" s="136">
        <v>0</v>
      </c>
      <c r="T801" s="137">
        <f>S801*H801</f>
        <v>0</v>
      </c>
      <c r="AR801" s="138" t="s">
        <v>286</v>
      </c>
      <c r="AT801" s="138" t="s">
        <v>142</v>
      </c>
      <c r="AU801" s="138" t="s">
        <v>82</v>
      </c>
      <c r="AY801" s="17" t="s">
        <v>139</v>
      </c>
      <c r="BE801" s="139">
        <f>IF(N801="základní",J801,0)</f>
        <v>0</v>
      </c>
      <c r="BF801" s="139">
        <f>IF(N801="snížená",J801,0)</f>
        <v>0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7" t="s">
        <v>80</v>
      </c>
      <c r="BK801" s="139">
        <f>ROUND(I801*H801,2)</f>
        <v>0</v>
      </c>
      <c r="BL801" s="17" t="s">
        <v>286</v>
      </c>
      <c r="BM801" s="138" t="s">
        <v>1213</v>
      </c>
    </row>
    <row r="802" spans="2:65" s="1" customFormat="1" ht="11">
      <c r="B802" s="32"/>
      <c r="D802" s="140" t="s">
        <v>149</v>
      </c>
      <c r="F802" s="141" t="s">
        <v>1214</v>
      </c>
      <c r="I802" s="142"/>
      <c r="L802" s="32"/>
      <c r="M802" s="143"/>
      <c r="T802" s="53"/>
      <c r="AT802" s="17" t="s">
        <v>149</v>
      </c>
      <c r="AU802" s="17" t="s">
        <v>82</v>
      </c>
    </row>
    <row r="803" spans="2:65" s="12" customFormat="1" ht="12">
      <c r="B803" s="144"/>
      <c r="D803" s="145" t="s">
        <v>151</v>
      </c>
      <c r="E803" s="146" t="s">
        <v>19</v>
      </c>
      <c r="F803" s="147" t="s">
        <v>906</v>
      </c>
      <c r="H803" s="148">
        <v>49.09</v>
      </c>
      <c r="I803" s="149"/>
      <c r="L803" s="144"/>
      <c r="M803" s="150"/>
      <c r="T803" s="151"/>
      <c r="AT803" s="146" t="s">
        <v>151</v>
      </c>
      <c r="AU803" s="146" t="s">
        <v>82</v>
      </c>
      <c r="AV803" s="12" t="s">
        <v>82</v>
      </c>
      <c r="AW803" s="12" t="s">
        <v>33</v>
      </c>
      <c r="AX803" s="12" t="s">
        <v>72</v>
      </c>
      <c r="AY803" s="146" t="s">
        <v>139</v>
      </c>
    </row>
    <row r="804" spans="2:65" s="12" customFormat="1" ht="12">
      <c r="B804" s="144"/>
      <c r="D804" s="145" t="s">
        <v>151</v>
      </c>
      <c r="E804" s="146" t="s">
        <v>19</v>
      </c>
      <c r="F804" s="147" t="s">
        <v>907</v>
      </c>
      <c r="H804" s="148">
        <v>12.11</v>
      </c>
      <c r="I804" s="149"/>
      <c r="L804" s="144"/>
      <c r="M804" s="150"/>
      <c r="T804" s="151"/>
      <c r="AT804" s="146" t="s">
        <v>151</v>
      </c>
      <c r="AU804" s="146" t="s">
        <v>82</v>
      </c>
      <c r="AV804" s="12" t="s">
        <v>82</v>
      </c>
      <c r="AW804" s="12" t="s">
        <v>33</v>
      </c>
      <c r="AX804" s="12" t="s">
        <v>72</v>
      </c>
      <c r="AY804" s="146" t="s">
        <v>139</v>
      </c>
    </row>
    <row r="805" spans="2:65" s="12" customFormat="1" ht="12">
      <c r="B805" s="144"/>
      <c r="D805" s="145" t="s">
        <v>151</v>
      </c>
      <c r="E805" s="146" t="s">
        <v>19</v>
      </c>
      <c r="F805" s="147" t="s">
        <v>908</v>
      </c>
      <c r="H805" s="148">
        <v>48.97</v>
      </c>
      <c r="I805" s="149"/>
      <c r="L805" s="144"/>
      <c r="M805" s="150"/>
      <c r="T805" s="151"/>
      <c r="AT805" s="146" t="s">
        <v>151</v>
      </c>
      <c r="AU805" s="146" t="s">
        <v>82</v>
      </c>
      <c r="AV805" s="12" t="s">
        <v>82</v>
      </c>
      <c r="AW805" s="12" t="s">
        <v>33</v>
      </c>
      <c r="AX805" s="12" t="s">
        <v>72</v>
      </c>
      <c r="AY805" s="146" t="s">
        <v>139</v>
      </c>
    </row>
    <row r="806" spans="2:65" s="12" customFormat="1" ht="12">
      <c r="B806" s="144"/>
      <c r="D806" s="145" t="s">
        <v>151</v>
      </c>
      <c r="E806" s="146" t="s">
        <v>19</v>
      </c>
      <c r="F806" s="147" t="s">
        <v>909</v>
      </c>
      <c r="H806" s="148">
        <v>5.14</v>
      </c>
      <c r="I806" s="149"/>
      <c r="L806" s="144"/>
      <c r="M806" s="150"/>
      <c r="T806" s="151"/>
      <c r="AT806" s="146" t="s">
        <v>151</v>
      </c>
      <c r="AU806" s="146" t="s">
        <v>82</v>
      </c>
      <c r="AV806" s="12" t="s">
        <v>82</v>
      </c>
      <c r="AW806" s="12" t="s">
        <v>33</v>
      </c>
      <c r="AX806" s="12" t="s">
        <v>72</v>
      </c>
      <c r="AY806" s="146" t="s">
        <v>139</v>
      </c>
    </row>
    <row r="807" spans="2:65" s="12" customFormat="1" ht="12">
      <c r="B807" s="144"/>
      <c r="D807" s="145" t="s">
        <v>151</v>
      </c>
      <c r="E807" s="146" t="s">
        <v>19</v>
      </c>
      <c r="F807" s="147" t="s">
        <v>910</v>
      </c>
      <c r="H807" s="148">
        <v>6.5250000000000004</v>
      </c>
      <c r="I807" s="149"/>
      <c r="L807" s="144"/>
      <c r="M807" s="150"/>
      <c r="T807" s="151"/>
      <c r="AT807" s="146" t="s">
        <v>151</v>
      </c>
      <c r="AU807" s="146" t="s">
        <v>82</v>
      </c>
      <c r="AV807" s="12" t="s">
        <v>82</v>
      </c>
      <c r="AW807" s="12" t="s">
        <v>33</v>
      </c>
      <c r="AX807" s="12" t="s">
        <v>72</v>
      </c>
      <c r="AY807" s="146" t="s">
        <v>139</v>
      </c>
    </row>
    <row r="808" spans="2:65" s="15" customFormat="1" ht="12">
      <c r="B808" s="165"/>
      <c r="D808" s="145" t="s">
        <v>151</v>
      </c>
      <c r="E808" s="166" t="s">
        <v>19</v>
      </c>
      <c r="F808" s="167" t="s">
        <v>1215</v>
      </c>
      <c r="H808" s="168">
        <v>121.83500000000001</v>
      </c>
      <c r="I808" s="169"/>
      <c r="L808" s="165"/>
      <c r="M808" s="170"/>
      <c r="T808" s="171"/>
      <c r="AT808" s="166" t="s">
        <v>151</v>
      </c>
      <c r="AU808" s="166" t="s">
        <v>82</v>
      </c>
      <c r="AV808" s="15" t="s">
        <v>176</v>
      </c>
      <c r="AW808" s="15" t="s">
        <v>33</v>
      </c>
      <c r="AX808" s="15" t="s">
        <v>72</v>
      </c>
      <c r="AY808" s="166" t="s">
        <v>139</v>
      </c>
    </row>
    <row r="809" spans="2:65" s="12" customFormat="1" ht="12">
      <c r="B809" s="144"/>
      <c r="D809" s="145" t="s">
        <v>151</v>
      </c>
      <c r="E809" s="146" t="s">
        <v>19</v>
      </c>
      <c r="F809" s="147" t="s">
        <v>913</v>
      </c>
      <c r="H809" s="148">
        <v>4.6399999999999997</v>
      </c>
      <c r="I809" s="149"/>
      <c r="L809" s="144"/>
      <c r="M809" s="150"/>
      <c r="T809" s="151"/>
      <c r="AT809" s="146" t="s">
        <v>151</v>
      </c>
      <c r="AU809" s="146" t="s">
        <v>82</v>
      </c>
      <c r="AV809" s="12" t="s">
        <v>82</v>
      </c>
      <c r="AW809" s="12" t="s">
        <v>33</v>
      </c>
      <c r="AX809" s="12" t="s">
        <v>72</v>
      </c>
      <c r="AY809" s="146" t="s">
        <v>139</v>
      </c>
    </row>
    <row r="810" spans="2:65" s="12" customFormat="1" ht="12">
      <c r="B810" s="144"/>
      <c r="D810" s="145" t="s">
        <v>151</v>
      </c>
      <c r="E810" s="146" t="s">
        <v>19</v>
      </c>
      <c r="F810" s="147" t="s">
        <v>914</v>
      </c>
      <c r="H810" s="148">
        <v>3.02</v>
      </c>
      <c r="I810" s="149"/>
      <c r="L810" s="144"/>
      <c r="M810" s="150"/>
      <c r="T810" s="151"/>
      <c r="AT810" s="146" t="s">
        <v>151</v>
      </c>
      <c r="AU810" s="146" t="s">
        <v>82</v>
      </c>
      <c r="AV810" s="12" t="s">
        <v>82</v>
      </c>
      <c r="AW810" s="12" t="s">
        <v>33</v>
      </c>
      <c r="AX810" s="12" t="s">
        <v>72</v>
      </c>
      <c r="AY810" s="146" t="s">
        <v>139</v>
      </c>
    </row>
    <row r="811" spans="2:65" s="12" customFormat="1" ht="12">
      <c r="B811" s="144"/>
      <c r="D811" s="145" t="s">
        <v>151</v>
      </c>
      <c r="E811" s="146" t="s">
        <v>19</v>
      </c>
      <c r="F811" s="147" t="s">
        <v>915</v>
      </c>
      <c r="H811" s="148">
        <v>1.94</v>
      </c>
      <c r="I811" s="149"/>
      <c r="L811" s="144"/>
      <c r="M811" s="150"/>
      <c r="T811" s="151"/>
      <c r="AT811" s="146" t="s">
        <v>151</v>
      </c>
      <c r="AU811" s="146" t="s">
        <v>82</v>
      </c>
      <c r="AV811" s="12" t="s">
        <v>82</v>
      </c>
      <c r="AW811" s="12" t="s">
        <v>33</v>
      </c>
      <c r="AX811" s="12" t="s">
        <v>72</v>
      </c>
      <c r="AY811" s="146" t="s">
        <v>139</v>
      </c>
    </row>
    <row r="812" spans="2:65" s="12" customFormat="1" ht="12">
      <c r="B812" s="144"/>
      <c r="D812" s="145" t="s">
        <v>151</v>
      </c>
      <c r="E812" s="146" t="s">
        <v>19</v>
      </c>
      <c r="F812" s="147" t="s">
        <v>916</v>
      </c>
      <c r="H812" s="148">
        <v>8.1199999999999992</v>
      </c>
      <c r="I812" s="149"/>
      <c r="L812" s="144"/>
      <c r="M812" s="150"/>
      <c r="T812" s="151"/>
      <c r="AT812" s="146" t="s">
        <v>151</v>
      </c>
      <c r="AU812" s="146" t="s">
        <v>82</v>
      </c>
      <c r="AV812" s="12" t="s">
        <v>82</v>
      </c>
      <c r="AW812" s="12" t="s">
        <v>33</v>
      </c>
      <c r="AX812" s="12" t="s">
        <v>72</v>
      </c>
      <c r="AY812" s="146" t="s">
        <v>139</v>
      </c>
    </row>
    <row r="813" spans="2:65" s="12" customFormat="1" ht="12">
      <c r="B813" s="144"/>
      <c r="D813" s="145" t="s">
        <v>151</v>
      </c>
      <c r="E813" s="146" t="s">
        <v>19</v>
      </c>
      <c r="F813" s="147" t="s">
        <v>917</v>
      </c>
      <c r="H813" s="148">
        <v>2.92</v>
      </c>
      <c r="I813" s="149"/>
      <c r="L813" s="144"/>
      <c r="M813" s="150"/>
      <c r="T813" s="151"/>
      <c r="AT813" s="146" t="s">
        <v>151</v>
      </c>
      <c r="AU813" s="146" t="s">
        <v>82</v>
      </c>
      <c r="AV813" s="12" t="s">
        <v>82</v>
      </c>
      <c r="AW813" s="12" t="s">
        <v>33</v>
      </c>
      <c r="AX813" s="12" t="s">
        <v>72</v>
      </c>
      <c r="AY813" s="146" t="s">
        <v>139</v>
      </c>
    </row>
    <row r="814" spans="2:65" s="12" customFormat="1" ht="12">
      <c r="B814" s="144"/>
      <c r="D814" s="145" t="s">
        <v>151</v>
      </c>
      <c r="E814" s="146" t="s">
        <v>19</v>
      </c>
      <c r="F814" s="147" t="s">
        <v>918</v>
      </c>
      <c r="H814" s="148">
        <v>4.42</v>
      </c>
      <c r="I814" s="149"/>
      <c r="L814" s="144"/>
      <c r="M814" s="150"/>
      <c r="T814" s="151"/>
      <c r="AT814" s="146" t="s">
        <v>151</v>
      </c>
      <c r="AU814" s="146" t="s">
        <v>82</v>
      </c>
      <c r="AV814" s="12" t="s">
        <v>82</v>
      </c>
      <c r="AW814" s="12" t="s">
        <v>33</v>
      </c>
      <c r="AX814" s="12" t="s">
        <v>72</v>
      </c>
      <c r="AY814" s="146" t="s">
        <v>139</v>
      </c>
    </row>
    <row r="815" spans="2:65" s="12" customFormat="1" ht="12">
      <c r="B815" s="144"/>
      <c r="D815" s="145" t="s">
        <v>151</v>
      </c>
      <c r="E815" s="146" t="s">
        <v>19</v>
      </c>
      <c r="F815" s="147" t="s">
        <v>919</v>
      </c>
      <c r="H815" s="148">
        <v>4.0599999999999996</v>
      </c>
      <c r="I815" s="149"/>
      <c r="L815" s="144"/>
      <c r="M815" s="150"/>
      <c r="T815" s="151"/>
      <c r="AT815" s="146" t="s">
        <v>151</v>
      </c>
      <c r="AU815" s="146" t="s">
        <v>82</v>
      </c>
      <c r="AV815" s="12" t="s">
        <v>82</v>
      </c>
      <c r="AW815" s="12" t="s">
        <v>33</v>
      </c>
      <c r="AX815" s="12" t="s">
        <v>72</v>
      </c>
      <c r="AY815" s="146" t="s">
        <v>139</v>
      </c>
    </row>
    <row r="816" spans="2:65" s="12" customFormat="1" ht="12">
      <c r="B816" s="144"/>
      <c r="D816" s="145" t="s">
        <v>151</v>
      </c>
      <c r="E816" s="146" t="s">
        <v>19</v>
      </c>
      <c r="F816" s="147" t="s">
        <v>920</v>
      </c>
      <c r="H816" s="148">
        <v>1.95</v>
      </c>
      <c r="I816" s="149"/>
      <c r="L816" s="144"/>
      <c r="M816" s="150"/>
      <c r="T816" s="151"/>
      <c r="AT816" s="146" t="s">
        <v>151</v>
      </c>
      <c r="AU816" s="146" t="s">
        <v>82</v>
      </c>
      <c r="AV816" s="12" t="s">
        <v>82</v>
      </c>
      <c r="AW816" s="12" t="s">
        <v>33</v>
      </c>
      <c r="AX816" s="12" t="s">
        <v>72</v>
      </c>
      <c r="AY816" s="146" t="s">
        <v>139</v>
      </c>
    </row>
    <row r="817" spans="2:65" s="15" customFormat="1" ht="12">
      <c r="B817" s="165"/>
      <c r="D817" s="145" t="s">
        <v>151</v>
      </c>
      <c r="E817" s="166" t="s">
        <v>19</v>
      </c>
      <c r="F817" s="167" t="s">
        <v>866</v>
      </c>
      <c r="H817" s="168">
        <v>31.07</v>
      </c>
      <c r="I817" s="169"/>
      <c r="L817" s="165"/>
      <c r="M817" s="170"/>
      <c r="T817" s="171"/>
      <c r="AT817" s="166" t="s">
        <v>151</v>
      </c>
      <c r="AU817" s="166" t="s">
        <v>82</v>
      </c>
      <c r="AV817" s="15" t="s">
        <v>176</v>
      </c>
      <c r="AW817" s="15" t="s">
        <v>33</v>
      </c>
      <c r="AX817" s="15" t="s">
        <v>72</v>
      </c>
      <c r="AY817" s="166" t="s">
        <v>139</v>
      </c>
    </row>
    <row r="818" spans="2:65" s="12" customFormat="1" ht="12">
      <c r="B818" s="144"/>
      <c r="D818" s="145" t="s">
        <v>151</v>
      </c>
      <c r="E818" s="146" t="s">
        <v>19</v>
      </c>
      <c r="F818" s="147" t="s">
        <v>1169</v>
      </c>
      <c r="H818" s="148">
        <v>89.76</v>
      </c>
      <c r="I818" s="149"/>
      <c r="L818" s="144"/>
      <c r="M818" s="150"/>
      <c r="T818" s="151"/>
      <c r="AT818" s="146" t="s">
        <v>151</v>
      </c>
      <c r="AU818" s="146" t="s">
        <v>82</v>
      </c>
      <c r="AV818" s="12" t="s">
        <v>82</v>
      </c>
      <c r="AW818" s="12" t="s">
        <v>33</v>
      </c>
      <c r="AX818" s="12" t="s">
        <v>72</v>
      </c>
      <c r="AY818" s="146" t="s">
        <v>139</v>
      </c>
    </row>
    <row r="819" spans="2:65" s="12" customFormat="1" ht="12">
      <c r="B819" s="144"/>
      <c r="D819" s="145" t="s">
        <v>151</v>
      </c>
      <c r="E819" s="146" t="s">
        <v>19</v>
      </c>
      <c r="F819" s="147" t="s">
        <v>1170</v>
      </c>
      <c r="H819" s="148">
        <v>6.11</v>
      </c>
      <c r="I819" s="149"/>
      <c r="L819" s="144"/>
      <c r="M819" s="150"/>
      <c r="T819" s="151"/>
      <c r="AT819" s="146" t="s">
        <v>151</v>
      </c>
      <c r="AU819" s="146" t="s">
        <v>82</v>
      </c>
      <c r="AV819" s="12" t="s">
        <v>82</v>
      </c>
      <c r="AW819" s="12" t="s">
        <v>33</v>
      </c>
      <c r="AX819" s="12" t="s">
        <v>72</v>
      </c>
      <c r="AY819" s="146" t="s">
        <v>139</v>
      </c>
    </row>
    <row r="820" spans="2:65" s="15" customFormat="1" ht="12">
      <c r="B820" s="165"/>
      <c r="D820" s="145" t="s">
        <v>151</v>
      </c>
      <c r="E820" s="166" t="s">
        <v>19</v>
      </c>
      <c r="F820" s="167" t="s">
        <v>1171</v>
      </c>
      <c r="H820" s="168">
        <v>95.87</v>
      </c>
      <c r="I820" s="169"/>
      <c r="L820" s="165"/>
      <c r="M820" s="170"/>
      <c r="T820" s="171"/>
      <c r="AT820" s="166" t="s">
        <v>151</v>
      </c>
      <c r="AU820" s="166" t="s">
        <v>82</v>
      </c>
      <c r="AV820" s="15" t="s">
        <v>176</v>
      </c>
      <c r="AW820" s="15" t="s">
        <v>33</v>
      </c>
      <c r="AX820" s="15" t="s">
        <v>72</v>
      </c>
      <c r="AY820" s="166" t="s">
        <v>139</v>
      </c>
    </row>
    <row r="821" spans="2:65" s="13" customFormat="1" ht="12">
      <c r="B821" s="152"/>
      <c r="D821" s="145" t="s">
        <v>151</v>
      </c>
      <c r="E821" s="153" t="s">
        <v>19</v>
      </c>
      <c r="F821" s="154" t="s">
        <v>163</v>
      </c>
      <c r="H821" s="155">
        <v>248.77499999999998</v>
      </c>
      <c r="I821" s="156"/>
      <c r="L821" s="152"/>
      <c r="M821" s="157"/>
      <c r="T821" s="158"/>
      <c r="AT821" s="153" t="s">
        <v>151</v>
      </c>
      <c r="AU821" s="153" t="s">
        <v>82</v>
      </c>
      <c r="AV821" s="13" t="s">
        <v>147</v>
      </c>
      <c r="AW821" s="13" t="s">
        <v>33</v>
      </c>
      <c r="AX821" s="13" t="s">
        <v>80</v>
      </c>
      <c r="AY821" s="153" t="s">
        <v>139</v>
      </c>
    </row>
    <row r="822" spans="2:65" s="1" customFormat="1" ht="37.75" customHeight="1">
      <c r="B822" s="32"/>
      <c r="C822" s="172" t="s">
        <v>1216</v>
      </c>
      <c r="D822" s="172" t="s">
        <v>519</v>
      </c>
      <c r="E822" s="173" t="s">
        <v>1197</v>
      </c>
      <c r="F822" s="174" t="s">
        <v>1198</v>
      </c>
      <c r="G822" s="175" t="s">
        <v>211</v>
      </c>
      <c r="H822" s="176">
        <v>273.65300000000002</v>
      </c>
      <c r="I822" s="177"/>
      <c r="J822" s="178">
        <f>ROUND(I822*H822,2)</f>
        <v>0</v>
      </c>
      <c r="K822" s="174" t="s">
        <v>146</v>
      </c>
      <c r="L822" s="179"/>
      <c r="M822" s="180" t="s">
        <v>19</v>
      </c>
      <c r="N822" s="181" t="s">
        <v>43</v>
      </c>
      <c r="P822" s="136">
        <f>O822*H822</f>
        <v>0</v>
      </c>
      <c r="Q822" s="136">
        <v>2.1999999999999999E-2</v>
      </c>
      <c r="R822" s="136">
        <f>Q822*H822</f>
        <v>6.0203660000000001</v>
      </c>
      <c r="S822" s="136">
        <v>0</v>
      </c>
      <c r="T822" s="137">
        <f>S822*H822</f>
        <v>0</v>
      </c>
      <c r="AR822" s="138" t="s">
        <v>423</v>
      </c>
      <c r="AT822" s="138" t="s">
        <v>519</v>
      </c>
      <c r="AU822" s="138" t="s">
        <v>82</v>
      </c>
      <c r="AY822" s="17" t="s">
        <v>139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80</v>
      </c>
      <c r="BK822" s="139">
        <f>ROUND(I822*H822,2)</f>
        <v>0</v>
      </c>
      <c r="BL822" s="17" t="s">
        <v>286</v>
      </c>
      <c r="BM822" s="138" t="s">
        <v>1217</v>
      </c>
    </row>
    <row r="823" spans="2:65" s="12" customFormat="1" ht="12">
      <c r="B823" s="144"/>
      <c r="D823" s="145" t="s">
        <v>151</v>
      </c>
      <c r="F823" s="147" t="s">
        <v>1218</v>
      </c>
      <c r="H823" s="148">
        <v>273.65300000000002</v>
      </c>
      <c r="I823" s="149"/>
      <c r="L823" s="144"/>
      <c r="M823" s="150"/>
      <c r="T823" s="151"/>
      <c r="AT823" s="146" t="s">
        <v>151</v>
      </c>
      <c r="AU823" s="146" t="s">
        <v>82</v>
      </c>
      <c r="AV823" s="12" t="s">
        <v>82</v>
      </c>
      <c r="AW823" s="12" t="s">
        <v>4</v>
      </c>
      <c r="AX823" s="12" t="s">
        <v>80</v>
      </c>
      <c r="AY823" s="146" t="s">
        <v>139</v>
      </c>
    </row>
    <row r="824" spans="2:65" s="1" customFormat="1" ht="24.25" customHeight="1">
      <c r="B824" s="32"/>
      <c r="C824" s="127" t="s">
        <v>1219</v>
      </c>
      <c r="D824" s="127" t="s">
        <v>142</v>
      </c>
      <c r="E824" s="128" t="s">
        <v>1220</v>
      </c>
      <c r="F824" s="129" t="s">
        <v>1221</v>
      </c>
      <c r="G824" s="130" t="s">
        <v>211</v>
      </c>
      <c r="H824" s="131">
        <v>121.83499999999999</v>
      </c>
      <c r="I824" s="132"/>
      <c r="J824" s="133">
        <f>ROUND(I824*H824,2)</f>
        <v>0</v>
      </c>
      <c r="K824" s="129" t="s">
        <v>146</v>
      </c>
      <c r="L824" s="32"/>
      <c r="M824" s="134" t="s">
        <v>19</v>
      </c>
      <c r="N824" s="135" t="s">
        <v>43</v>
      </c>
      <c r="P824" s="136">
        <f>O824*H824</f>
        <v>0</v>
      </c>
      <c r="Q824" s="136">
        <v>1.5E-3</v>
      </c>
      <c r="R824" s="136">
        <f>Q824*H824</f>
        <v>0.18275249999999998</v>
      </c>
      <c r="S824" s="136">
        <v>0</v>
      </c>
      <c r="T824" s="137">
        <f>S824*H824</f>
        <v>0</v>
      </c>
      <c r="AR824" s="138" t="s">
        <v>286</v>
      </c>
      <c r="AT824" s="138" t="s">
        <v>142</v>
      </c>
      <c r="AU824" s="138" t="s">
        <v>82</v>
      </c>
      <c r="AY824" s="17" t="s">
        <v>139</v>
      </c>
      <c r="BE824" s="139">
        <f>IF(N824="základní",J824,0)</f>
        <v>0</v>
      </c>
      <c r="BF824" s="139">
        <f>IF(N824="snížená",J824,0)</f>
        <v>0</v>
      </c>
      <c r="BG824" s="139">
        <f>IF(N824="zákl. přenesená",J824,0)</f>
        <v>0</v>
      </c>
      <c r="BH824" s="139">
        <f>IF(N824="sníž. přenesená",J824,0)</f>
        <v>0</v>
      </c>
      <c r="BI824" s="139">
        <f>IF(N824="nulová",J824,0)</f>
        <v>0</v>
      </c>
      <c r="BJ824" s="17" t="s">
        <v>80</v>
      </c>
      <c r="BK824" s="139">
        <f>ROUND(I824*H824,2)</f>
        <v>0</v>
      </c>
      <c r="BL824" s="17" t="s">
        <v>286</v>
      </c>
      <c r="BM824" s="138" t="s">
        <v>1222</v>
      </c>
    </row>
    <row r="825" spans="2:65" s="1" customFormat="1" ht="11">
      <c r="B825" s="32"/>
      <c r="D825" s="140" t="s">
        <v>149</v>
      </c>
      <c r="F825" s="141" t="s">
        <v>1223</v>
      </c>
      <c r="I825" s="142"/>
      <c r="L825" s="32"/>
      <c r="M825" s="143"/>
      <c r="T825" s="53"/>
      <c r="AT825" s="17" t="s">
        <v>149</v>
      </c>
      <c r="AU825" s="17" t="s">
        <v>82</v>
      </c>
    </row>
    <row r="826" spans="2:65" s="12" customFormat="1" ht="12">
      <c r="B826" s="144"/>
      <c r="D826" s="145" t="s">
        <v>151</v>
      </c>
      <c r="E826" s="146" t="s">
        <v>19</v>
      </c>
      <c r="F826" s="147" t="s">
        <v>906</v>
      </c>
      <c r="H826" s="148">
        <v>49.09</v>
      </c>
      <c r="I826" s="149"/>
      <c r="L826" s="144"/>
      <c r="M826" s="150"/>
      <c r="T826" s="151"/>
      <c r="AT826" s="146" t="s">
        <v>151</v>
      </c>
      <c r="AU826" s="146" t="s">
        <v>82</v>
      </c>
      <c r="AV826" s="12" t="s">
        <v>82</v>
      </c>
      <c r="AW826" s="12" t="s">
        <v>33</v>
      </c>
      <c r="AX826" s="12" t="s">
        <v>72</v>
      </c>
      <c r="AY826" s="146" t="s">
        <v>139</v>
      </c>
    </row>
    <row r="827" spans="2:65" s="12" customFormat="1" ht="12">
      <c r="B827" s="144"/>
      <c r="D827" s="145" t="s">
        <v>151</v>
      </c>
      <c r="E827" s="146" t="s">
        <v>19</v>
      </c>
      <c r="F827" s="147" t="s">
        <v>907</v>
      </c>
      <c r="H827" s="148">
        <v>12.11</v>
      </c>
      <c r="I827" s="149"/>
      <c r="L827" s="144"/>
      <c r="M827" s="150"/>
      <c r="T827" s="151"/>
      <c r="AT827" s="146" t="s">
        <v>151</v>
      </c>
      <c r="AU827" s="146" t="s">
        <v>82</v>
      </c>
      <c r="AV827" s="12" t="s">
        <v>82</v>
      </c>
      <c r="AW827" s="12" t="s">
        <v>33</v>
      </c>
      <c r="AX827" s="12" t="s">
        <v>72</v>
      </c>
      <c r="AY827" s="146" t="s">
        <v>139</v>
      </c>
    </row>
    <row r="828" spans="2:65" s="12" customFormat="1" ht="12">
      <c r="B828" s="144"/>
      <c r="D828" s="145" t="s">
        <v>151</v>
      </c>
      <c r="E828" s="146" t="s">
        <v>19</v>
      </c>
      <c r="F828" s="147" t="s">
        <v>908</v>
      </c>
      <c r="H828" s="148">
        <v>48.97</v>
      </c>
      <c r="I828" s="149"/>
      <c r="L828" s="144"/>
      <c r="M828" s="150"/>
      <c r="T828" s="151"/>
      <c r="AT828" s="146" t="s">
        <v>151</v>
      </c>
      <c r="AU828" s="146" t="s">
        <v>82</v>
      </c>
      <c r="AV828" s="12" t="s">
        <v>82</v>
      </c>
      <c r="AW828" s="12" t="s">
        <v>33</v>
      </c>
      <c r="AX828" s="12" t="s">
        <v>72</v>
      </c>
      <c r="AY828" s="146" t="s">
        <v>139</v>
      </c>
    </row>
    <row r="829" spans="2:65" s="12" customFormat="1" ht="12">
      <c r="B829" s="144"/>
      <c r="D829" s="145" t="s">
        <v>151</v>
      </c>
      <c r="E829" s="146" t="s">
        <v>19</v>
      </c>
      <c r="F829" s="147" t="s">
        <v>909</v>
      </c>
      <c r="H829" s="148">
        <v>5.14</v>
      </c>
      <c r="I829" s="149"/>
      <c r="L829" s="144"/>
      <c r="M829" s="150"/>
      <c r="T829" s="151"/>
      <c r="AT829" s="146" t="s">
        <v>151</v>
      </c>
      <c r="AU829" s="146" t="s">
        <v>82</v>
      </c>
      <c r="AV829" s="12" t="s">
        <v>82</v>
      </c>
      <c r="AW829" s="12" t="s">
        <v>33</v>
      </c>
      <c r="AX829" s="12" t="s">
        <v>72</v>
      </c>
      <c r="AY829" s="146" t="s">
        <v>139</v>
      </c>
    </row>
    <row r="830" spans="2:65" s="12" customFormat="1" ht="12">
      <c r="B830" s="144"/>
      <c r="D830" s="145" t="s">
        <v>151</v>
      </c>
      <c r="E830" s="146" t="s">
        <v>19</v>
      </c>
      <c r="F830" s="147" t="s">
        <v>910</v>
      </c>
      <c r="H830" s="148">
        <v>6.5250000000000004</v>
      </c>
      <c r="I830" s="149"/>
      <c r="L830" s="144"/>
      <c r="M830" s="150"/>
      <c r="T830" s="151"/>
      <c r="AT830" s="146" t="s">
        <v>151</v>
      </c>
      <c r="AU830" s="146" t="s">
        <v>82</v>
      </c>
      <c r="AV830" s="12" t="s">
        <v>82</v>
      </c>
      <c r="AW830" s="12" t="s">
        <v>33</v>
      </c>
      <c r="AX830" s="12" t="s">
        <v>72</v>
      </c>
      <c r="AY830" s="146" t="s">
        <v>139</v>
      </c>
    </row>
    <row r="831" spans="2:65" s="15" customFormat="1" ht="12">
      <c r="B831" s="165"/>
      <c r="D831" s="145" t="s">
        <v>151</v>
      </c>
      <c r="E831" s="166" t="s">
        <v>19</v>
      </c>
      <c r="F831" s="167" t="s">
        <v>854</v>
      </c>
      <c r="H831" s="168">
        <v>121.83500000000001</v>
      </c>
      <c r="I831" s="169"/>
      <c r="L831" s="165"/>
      <c r="M831" s="170"/>
      <c r="T831" s="171"/>
      <c r="AT831" s="166" t="s">
        <v>151</v>
      </c>
      <c r="AU831" s="166" t="s">
        <v>82</v>
      </c>
      <c r="AV831" s="15" t="s">
        <v>176</v>
      </c>
      <c r="AW831" s="15" t="s">
        <v>33</v>
      </c>
      <c r="AX831" s="15" t="s">
        <v>80</v>
      </c>
      <c r="AY831" s="166" t="s">
        <v>139</v>
      </c>
    </row>
    <row r="832" spans="2:65" s="1" customFormat="1" ht="24.25" customHeight="1">
      <c r="B832" s="32"/>
      <c r="C832" s="127" t="s">
        <v>1224</v>
      </c>
      <c r="D832" s="127" t="s">
        <v>142</v>
      </c>
      <c r="E832" s="128" t="s">
        <v>1225</v>
      </c>
      <c r="F832" s="129" t="s">
        <v>1226</v>
      </c>
      <c r="G832" s="130" t="s">
        <v>383</v>
      </c>
      <c r="H832" s="131">
        <v>17</v>
      </c>
      <c r="I832" s="132"/>
      <c r="J832" s="133">
        <f>ROUND(I832*H832,2)</f>
        <v>0</v>
      </c>
      <c r="K832" s="129" t="s">
        <v>146</v>
      </c>
      <c r="L832" s="32"/>
      <c r="M832" s="134" t="s">
        <v>19</v>
      </c>
      <c r="N832" s="135" t="s">
        <v>43</v>
      </c>
      <c r="P832" s="136">
        <f>O832*H832</f>
        <v>0</v>
      </c>
      <c r="Q832" s="136">
        <v>2.1000000000000001E-4</v>
      </c>
      <c r="R832" s="136">
        <f>Q832*H832</f>
        <v>3.5700000000000003E-3</v>
      </c>
      <c r="S832" s="136">
        <v>0</v>
      </c>
      <c r="T832" s="137">
        <f>S832*H832</f>
        <v>0</v>
      </c>
      <c r="AR832" s="138" t="s">
        <v>286</v>
      </c>
      <c r="AT832" s="138" t="s">
        <v>142</v>
      </c>
      <c r="AU832" s="138" t="s">
        <v>82</v>
      </c>
      <c r="AY832" s="17" t="s">
        <v>139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7" t="s">
        <v>80</v>
      </c>
      <c r="BK832" s="139">
        <f>ROUND(I832*H832,2)</f>
        <v>0</v>
      </c>
      <c r="BL832" s="17" t="s">
        <v>286</v>
      </c>
      <c r="BM832" s="138" t="s">
        <v>1227</v>
      </c>
    </row>
    <row r="833" spans="2:65" s="1" customFormat="1" ht="11">
      <c r="B833" s="32"/>
      <c r="D833" s="140" t="s">
        <v>149</v>
      </c>
      <c r="F833" s="141" t="s">
        <v>1228</v>
      </c>
      <c r="I833" s="142"/>
      <c r="L833" s="32"/>
      <c r="M833" s="143"/>
      <c r="T833" s="53"/>
      <c r="AT833" s="17" t="s">
        <v>149</v>
      </c>
      <c r="AU833" s="17" t="s">
        <v>82</v>
      </c>
    </row>
    <row r="834" spans="2:65" s="12" customFormat="1" ht="12">
      <c r="B834" s="144"/>
      <c r="D834" s="145" t="s">
        <v>151</v>
      </c>
      <c r="E834" s="146" t="s">
        <v>19</v>
      </c>
      <c r="F834" s="147" t="s">
        <v>1229</v>
      </c>
      <c r="H834" s="148">
        <v>4</v>
      </c>
      <c r="I834" s="149"/>
      <c r="L834" s="144"/>
      <c r="M834" s="150"/>
      <c r="T834" s="151"/>
      <c r="AT834" s="146" t="s">
        <v>151</v>
      </c>
      <c r="AU834" s="146" t="s">
        <v>82</v>
      </c>
      <c r="AV834" s="12" t="s">
        <v>82</v>
      </c>
      <c r="AW834" s="12" t="s">
        <v>33</v>
      </c>
      <c r="AX834" s="12" t="s">
        <v>72</v>
      </c>
      <c r="AY834" s="146" t="s">
        <v>139</v>
      </c>
    </row>
    <row r="835" spans="2:65" s="12" customFormat="1" ht="12">
      <c r="B835" s="144"/>
      <c r="D835" s="145" t="s">
        <v>151</v>
      </c>
      <c r="E835" s="146" t="s">
        <v>19</v>
      </c>
      <c r="F835" s="147" t="s">
        <v>1230</v>
      </c>
      <c r="H835" s="148">
        <v>3</v>
      </c>
      <c r="I835" s="149"/>
      <c r="L835" s="144"/>
      <c r="M835" s="150"/>
      <c r="T835" s="151"/>
      <c r="AT835" s="146" t="s">
        <v>151</v>
      </c>
      <c r="AU835" s="146" t="s">
        <v>82</v>
      </c>
      <c r="AV835" s="12" t="s">
        <v>82</v>
      </c>
      <c r="AW835" s="12" t="s">
        <v>33</v>
      </c>
      <c r="AX835" s="12" t="s">
        <v>72</v>
      </c>
      <c r="AY835" s="146" t="s">
        <v>139</v>
      </c>
    </row>
    <row r="836" spans="2:65" s="12" customFormat="1" ht="12">
      <c r="B836" s="144"/>
      <c r="D836" s="145" t="s">
        <v>151</v>
      </c>
      <c r="E836" s="146" t="s">
        <v>19</v>
      </c>
      <c r="F836" s="147" t="s">
        <v>1231</v>
      </c>
      <c r="H836" s="148">
        <v>4</v>
      </c>
      <c r="I836" s="149"/>
      <c r="L836" s="144"/>
      <c r="M836" s="150"/>
      <c r="T836" s="151"/>
      <c r="AT836" s="146" t="s">
        <v>151</v>
      </c>
      <c r="AU836" s="146" t="s">
        <v>82</v>
      </c>
      <c r="AV836" s="12" t="s">
        <v>82</v>
      </c>
      <c r="AW836" s="12" t="s">
        <v>33</v>
      </c>
      <c r="AX836" s="12" t="s">
        <v>72</v>
      </c>
      <c r="AY836" s="146" t="s">
        <v>139</v>
      </c>
    </row>
    <row r="837" spans="2:65" s="12" customFormat="1" ht="12">
      <c r="B837" s="144"/>
      <c r="D837" s="145" t="s">
        <v>151</v>
      </c>
      <c r="E837" s="146" t="s">
        <v>19</v>
      </c>
      <c r="F837" s="147" t="s">
        <v>1232</v>
      </c>
      <c r="H837" s="148">
        <v>5</v>
      </c>
      <c r="I837" s="149"/>
      <c r="L837" s="144"/>
      <c r="M837" s="150"/>
      <c r="T837" s="151"/>
      <c r="AT837" s="146" t="s">
        <v>151</v>
      </c>
      <c r="AU837" s="146" t="s">
        <v>82</v>
      </c>
      <c r="AV837" s="12" t="s">
        <v>82</v>
      </c>
      <c r="AW837" s="12" t="s">
        <v>33</v>
      </c>
      <c r="AX837" s="12" t="s">
        <v>72</v>
      </c>
      <c r="AY837" s="146" t="s">
        <v>139</v>
      </c>
    </row>
    <row r="838" spans="2:65" s="12" customFormat="1" ht="12">
      <c r="B838" s="144"/>
      <c r="D838" s="145" t="s">
        <v>151</v>
      </c>
      <c r="E838" s="146" t="s">
        <v>19</v>
      </c>
      <c r="F838" s="147" t="s">
        <v>1233</v>
      </c>
      <c r="H838" s="148">
        <v>1</v>
      </c>
      <c r="I838" s="149"/>
      <c r="L838" s="144"/>
      <c r="M838" s="150"/>
      <c r="T838" s="151"/>
      <c r="AT838" s="146" t="s">
        <v>151</v>
      </c>
      <c r="AU838" s="146" t="s">
        <v>82</v>
      </c>
      <c r="AV838" s="12" t="s">
        <v>82</v>
      </c>
      <c r="AW838" s="12" t="s">
        <v>33</v>
      </c>
      <c r="AX838" s="12" t="s">
        <v>72</v>
      </c>
      <c r="AY838" s="146" t="s">
        <v>139</v>
      </c>
    </row>
    <row r="839" spans="2:65" s="15" customFormat="1" ht="12">
      <c r="B839" s="165"/>
      <c r="D839" s="145" t="s">
        <v>151</v>
      </c>
      <c r="E839" s="166" t="s">
        <v>19</v>
      </c>
      <c r="F839" s="167" t="s">
        <v>1215</v>
      </c>
      <c r="H839" s="168">
        <v>17</v>
      </c>
      <c r="I839" s="169"/>
      <c r="L839" s="165"/>
      <c r="M839" s="170"/>
      <c r="T839" s="171"/>
      <c r="AT839" s="166" t="s">
        <v>151</v>
      </c>
      <c r="AU839" s="166" t="s">
        <v>82</v>
      </c>
      <c r="AV839" s="15" t="s">
        <v>176</v>
      </c>
      <c r="AW839" s="15" t="s">
        <v>33</v>
      </c>
      <c r="AX839" s="15" t="s">
        <v>80</v>
      </c>
      <c r="AY839" s="166" t="s">
        <v>139</v>
      </c>
    </row>
    <row r="840" spans="2:65" s="1" customFormat="1" ht="24.25" customHeight="1">
      <c r="B840" s="32"/>
      <c r="C840" s="127" t="s">
        <v>1234</v>
      </c>
      <c r="D840" s="127" t="s">
        <v>142</v>
      </c>
      <c r="E840" s="128" t="s">
        <v>1235</v>
      </c>
      <c r="F840" s="129" t="s">
        <v>1236</v>
      </c>
      <c r="G840" s="130" t="s">
        <v>383</v>
      </c>
      <c r="H840" s="131">
        <v>3</v>
      </c>
      <c r="I840" s="132"/>
      <c r="J840" s="133">
        <f>ROUND(I840*H840,2)</f>
        <v>0</v>
      </c>
      <c r="K840" s="129" t="s">
        <v>146</v>
      </c>
      <c r="L840" s="32"/>
      <c r="M840" s="134" t="s">
        <v>19</v>
      </c>
      <c r="N840" s="135" t="s">
        <v>43</v>
      </c>
      <c r="P840" s="136">
        <f>O840*H840</f>
        <v>0</v>
      </c>
      <c r="Q840" s="136">
        <v>2.0000000000000001E-4</v>
      </c>
      <c r="R840" s="136">
        <f>Q840*H840</f>
        <v>6.0000000000000006E-4</v>
      </c>
      <c r="S840" s="136">
        <v>0</v>
      </c>
      <c r="T840" s="137">
        <f>S840*H840</f>
        <v>0</v>
      </c>
      <c r="AR840" s="138" t="s">
        <v>286</v>
      </c>
      <c r="AT840" s="138" t="s">
        <v>142</v>
      </c>
      <c r="AU840" s="138" t="s">
        <v>82</v>
      </c>
      <c r="AY840" s="17" t="s">
        <v>139</v>
      </c>
      <c r="BE840" s="139">
        <f>IF(N840="základní",J840,0)</f>
        <v>0</v>
      </c>
      <c r="BF840" s="139">
        <f>IF(N840="snížená",J840,0)</f>
        <v>0</v>
      </c>
      <c r="BG840" s="139">
        <f>IF(N840="zákl. přenesená",J840,0)</f>
        <v>0</v>
      </c>
      <c r="BH840" s="139">
        <f>IF(N840="sníž. přenesená",J840,0)</f>
        <v>0</v>
      </c>
      <c r="BI840" s="139">
        <f>IF(N840="nulová",J840,0)</f>
        <v>0</v>
      </c>
      <c r="BJ840" s="17" t="s">
        <v>80</v>
      </c>
      <c r="BK840" s="139">
        <f>ROUND(I840*H840,2)</f>
        <v>0</v>
      </c>
      <c r="BL840" s="17" t="s">
        <v>286</v>
      </c>
      <c r="BM840" s="138" t="s">
        <v>1237</v>
      </c>
    </row>
    <row r="841" spans="2:65" s="1" customFormat="1" ht="11">
      <c r="B841" s="32"/>
      <c r="D841" s="140" t="s">
        <v>149</v>
      </c>
      <c r="F841" s="141" t="s">
        <v>1238</v>
      </c>
      <c r="I841" s="142"/>
      <c r="L841" s="32"/>
      <c r="M841" s="143"/>
      <c r="T841" s="53"/>
      <c r="AT841" s="17" t="s">
        <v>149</v>
      </c>
      <c r="AU841" s="17" t="s">
        <v>82</v>
      </c>
    </row>
    <row r="842" spans="2:65" s="12" customFormat="1" ht="12">
      <c r="B842" s="144"/>
      <c r="D842" s="145" t="s">
        <v>151</v>
      </c>
      <c r="E842" s="146" t="s">
        <v>19</v>
      </c>
      <c r="F842" s="147" t="s">
        <v>1239</v>
      </c>
      <c r="H842" s="148">
        <v>2</v>
      </c>
      <c r="I842" s="149"/>
      <c r="L842" s="144"/>
      <c r="M842" s="150"/>
      <c r="T842" s="151"/>
      <c r="AT842" s="146" t="s">
        <v>151</v>
      </c>
      <c r="AU842" s="146" t="s">
        <v>82</v>
      </c>
      <c r="AV842" s="12" t="s">
        <v>82</v>
      </c>
      <c r="AW842" s="12" t="s">
        <v>33</v>
      </c>
      <c r="AX842" s="12" t="s">
        <v>72</v>
      </c>
      <c r="AY842" s="146" t="s">
        <v>139</v>
      </c>
    </row>
    <row r="843" spans="2:65" s="12" customFormat="1" ht="12">
      <c r="B843" s="144"/>
      <c r="D843" s="145" t="s">
        <v>151</v>
      </c>
      <c r="E843" s="146" t="s">
        <v>19</v>
      </c>
      <c r="F843" s="147" t="s">
        <v>1240</v>
      </c>
      <c r="H843" s="148">
        <v>1</v>
      </c>
      <c r="I843" s="149"/>
      <c r="L843" s="144"/>
      <c r="M843" s="150"/>
      <c r="T843" s="151"/>
      <c r="AT843" s="146" t="s">
        <v>151</v>
      </c>
      <c r="AU843" s="146" t="s">
        <v>82</v>
      </c>
      <c r="AV843" s="12" t="s">
        <v>82</v>
      </c>
      <c r="AW843" s="12" t="s">
        <v>33</v>
      </c>
      <c r="AX843" s="12" t="s">
        <v>72</v>
      </c>
      <c r="AY843" s="146" t="s">
        <v>139</v>
      </c>
    </row>
    <row r="844" spans="2:65" s="15" customFormat="1" ht="12">
      <c r="B844" s="165"/>
      <c r="D844" s="145" t="s">
        <v>151</v>
      </c>
      <c r="E844" s="166" t="s">
        <v>19</v>
      </c>
      <c r="F844" s="167" t="s">
        <v>1215</v>
      </c>
      <c r="H844" s="168">
        <v>3</v>
      </c>
      <c r="I844" s="169"/>
      <c r="L844" s="165"/>
      <c r="M844" s="170"/>
      <c r="T844" s="171"/>
      <c r="AT844" s="166" t="s">
        <v>151</v>
      </c>
      <c r="AU844" s="166" t="s">
        <v>82</v>
      </c>
      <c r="AV844" s="15" t="s">
        <v>176</v>
      </c>
      <c r="AW844" s="15" t="s">
        <v>33</v>
      </c>
      <c r="AX844" s="15" t="s">
        <v>80</v>
      </c>
      <c r="AY844" s="166" t="s">
        <v>139</v>
      </c>
    </row>
    <row r="845" spans="2:65" s="1" customFormat="1" ht="24.25" customHeight="1">
      <c r="B845" s="32"/>
      <c r="C845" s="127" t="s">
        <v>1241</v>
      </c>
      <c r="D845" s="127" t="s">
        <v>142</v>
      </c>
      <c r="E845" s="128" t="s">
        <v>1242</v>
      </c>
      <c r="F845" s="129" t="s">
        <v>1243</v>
      </c>
      <c r="G845" s="130" t="s">
        <v>271</v>
      </c>
      <c r="H845" s="131">
        <v>78.709999999999994</v>
      </c>
      <c r="I845" s="132"/>
      <c r="J845" s="133">
        <f>ROUND(I845*H845,2)</f>
        <v>0</v>
      </c>
      <c r="K845" s="129" t="s">
        <v>146</v>
      </c>
      <c r="L845" s="32"/>
      <c r="M845" s="134" t="s">
        <v>19</v>
      </c>
      <c r="N845" s="135" t="s">
        <v>43</v>
      </c>
      <c r="P845" s="136">
        <f>O845*H845</f>
        <v>0</v>
      </c>
      <c r="Q845" s="136">
        <v>3.2000000000000003E-4</v>
      </c>
      <c r="R845" s="136">
        <f>Q845*H845</f>
        <v>2.51872E-2</v>
      </c>
      <c r="S845" s="136">
        <v>0</v>
      </c>
      <c r="T845" s="137">
        <f>S845*H845</f>
        <v>0</v>
      </c>
      <c r="AR845" s="138" t="s">
        <v>286</v>
      </c>
      <c r="AT845" s="138" t="s">
        <v>142</v>
      </c>
      <c r="AU845" s="138" t="s">
        <v>82</v>
      </c>
      <c r="AY845" s="17" t="s">
        <v>139</v>
      </c>
      <c r="BE845" s="139">
        <f>IF(N845="základní",J845,0)</f>
        <v>0</v>
      </c>
      <c r="BF845" s="139">
        <f>IF(N845="snížená",J845,0)</f>
        <v>0</v>
      </c>
      <c r="BG845" s="139">
        <f>IF(N845="zákl. přenesená",J845,0)</f>
        <v>0</v>
      </c>
      <c r="BH845" s="139">
        <f>IF(N845="sníž. přenesená",J845,0)</f>
        <v>0</v>
      </c>
      <c r="BI845" s="139">
        <f>IF(N845="nulová",J845,0)</f>
        <v>0</v>
      </c>
      <c r="BJ845" s="17" t="s">
        <v>80</v>
      </c>
      <c r="BK845" s="139">
        <f>ROUND(I845*H845,2)</f>
        <v>0</v>
      </c>
      <c r="BL845" s="17" t="s">
        <v>286</v>
      </c>
      <c r="BM845" s="138" t="s">
        <v>1244</v>
      </c>
    </row>
    <row r="846" spans="2:65" s="1" customFormat="1" ht="11">
      <c r="B846" s="32"/>
      <c r="D846" s="140" t="s">
        <v>149</v>
      </c>
      <c r="F846" s="141" t="s">
        <v>1245</v>
      </c>
      <c r="I846" s="142"/>
      <c r="L846" s="32"/>
      <c r="M846" s="143"/>
      <c r="T846" s="53"/>
      <c r="AT846" s="17" t="s">
        <v>149</v>
      </c>
      <c r="AU846" s="17" t="s">
        <v>82</v>
      </c>
    </row>
    <row r="847" spans="2:65" s="12" customFormat="1" ht="12">
      <c r="B847" s="144"/>
      <c r="D847" s="145" t="s">
        <v>151</v>
      </c>
      <c r="E847" s="146" t="s">
        <v>19</v>
      </c>
      <c r="F847" s="147" t="s">
        <v>1246</v>
      </c>
      <c r="H847" s="148">
        <v>26.2</v>
      </c>
      <c r="I847" s="149"/>
      <c r="L847" s="144"/>
      <c r="M847" s="150"/>
      <c r="T847" s="151"/>
      <c r="AT847" s="146" t="s">
        <v>151</v>
      </c>
      <c r="AU847" s="146" t="s">
        <v>82</v>
      </c>
      <c r="AV847" s="12" t="s">
        <v>82</v>
      </c>
      <c r="AW847" s="12" t="s">
        <v>33</v>
      </c>
      <c r="AX847" s="12" t="s">
        <v>72</v>
      </c>
      <c r="AY847" s="146" t="s">
        <v>139</v>
      </c>
    </row>
    <row r="848" spans="2:65" s="12" customFormat="1" ht="12">
      <c r="B848" s="144"/>
      <c r="D848" s="145" t="s">
        <v>151</v>
      </c>
      <c r="E848" s="146" t="s">
        <v>19</v>
      </c>
      <c r="F848" s="147" t="s">
        <v>1247</v>
      </c>
      <c r="H848" s="148">
        <v>12.76</v>
      </c>
      <c r="I848" s="149"/>
      <c r="L848" s="144"/>
      <c r="M848" s="150"/>
      <c r="T848" s="151"/>
      <c r="AT848" s="146" t="s">
        <v>151</v>
      </c>
      <c r="AU848" s="146" t="s">
        <v>82</v>
      </c>
      <c r="AV848" s="12" t="s">
        <v>82</v>
      </c>
      <c r="AW848" s="12" t="s">
        <v>33</v>
      </c>
      <c r="AX848" s="12" t="s">
        <v>72</v>
      </c>
      <c r="AY848" s="146" t="s">
        <v>139</v>
      </c>
    </row>
    <row r="849" spans="2:65" s="12" customFormat="1" ht="12">
      <c r="B849" s="144"/>
      <c r="D849" s="145" t="s">
        <v>151</v>
      </c>
      <c r="E849" s="146" t="s">
        <v>19</v>
      </c>
      <c r="F849" s="147" t="s">
        <v>1248</v>
      </c>
      <c r="H849" s="148">
        <v>23.37</v>
      </c>
      <c r="I849" s="149"/>
      <c r="L849" s="144"/>
      <c r="M849" s="150"/>
      <c r="T849" s="151"/>
      <c r="AT849" s="146" t="s">
        <v>151</v>
      </c>
      <c r="AU849" s="146" t="s">
        <v>82</v>
      </c>
      <c r="AV849" s="12" t="s">
        <v>82</v>
      </c>
      <c r="AW849" s="12" t="s">
        <v>33</v>
      </c>
      <c r="AX849" s="12" t="s">
        <v>72</v>
      </c>
      <c r="AY849" s="146" t="s">
        <v>139</v>
      </c>
    </row>
    <row r="850" spans="2:65" s="12" customFormat="1" ht="12">
      <c r="B850" s="144"/>
      <c r="D850" s="145" t="s">
        <v>151</v>
      </c>
      <c r="E850" s="146" t="s">
        <v>19</v>
      </c>
      <c r="F850" s="147" t="s">
        <v>1249</v>
      </c>
      <c r="H850" s="148">
        <v>8.5299999999999994</v>
      </c>
      <c r="I850" s="149"/>
      <c r="L850" s="144"/>
      <c r="M850" s="150"/>
      <c r="T850" s="151"/>
      <c r="AT850" s="146" t="s">
        <v>151</v>
      </c>
      <c r="AU850" s="146" t="s">
        <v>82</v>
      </c>
      <c r="AV850" s="12" t="s">
        <v>82</v>
      </c>
      <c r="AW850" s="12" t="s">
        <v>33</v>
      </c>
      <c r="AX850" s="12" t="s">
        <v>72</v>
      </c>
      <c r="AY850" s="146" t="s">
        <v>139</v>
      </c>
    </row>
    <row r="851" spans="2:65" s="12" customFormat="1" ht="12">
      <c r="B851" s="144"/>
      <c r="D851" s="145" t="s">
        <v>151</v>
      </c>
      <c r="E851" s="146" t="s">
        <v>19</v>
      </c>
      <c r="F851" s="147" t="s">
        <v>1250</v>
      </c>
      <c r="H851" s="148">
        <v>7.85</v>
      </c>
      <c r="I851" s="149"/>
      <c r="L851" s="144"/>
      <c r="M851" s="150"/>
      <c r="T851" s="151"/>
      <c r="AT851" s="146" t="s">
        <v>151</v>
      </c>
      <c r="AU851" s="146" t="s">
        <v>82</v>
      </c>
      <c r="AV851" s="12" t="s">
        <v>82</v>
      </c>
      <c r="AW851" s="12" t="s">
        <v>33</v>
      </c>
      <c r="AX851" s="12" t="s">
        <v>72</v>
      </c>
      <c r="AY851" s="146" t="s">
        <v>139</v>
      </c>
    </row>
    <row r="852" spans="2:65" s="15" customFormat="1" ht="12">
      <c r="B852" s="165"/>
      <c r="D852" s="145" t="s">
        <v>151</v>
      </c>
      <c r="E852" s="166" t="s">
        <v>19</v>
      </c>
      <c r="F852" s="167" t="s">
        <v>1215</v>
      </c>
      <c r="H852" s="168">
        <v>78.709999999999994</v>
      </c>
      <c r="I852" s="169"/>
      <c r="L852" s="165"/>
      <c r="M852" s="170"/>
      <c r="T852" s="171"/>
      <c r="AT852" s="166" t="s">
        <v>151</v>
      </c>
      <c r="AU852" s="166" t="s">
        <v>82</v>
      </c>
      <c r="AV852" s="15" t="s">
        <v>176</v>
      </c>
      <c r="AW852" s="15" t="s">
        <v>33</v>
      </c>
      <c r="AX852" s="15" t="s">
        <v>80</v>
      </c>
      <c r="AY852" s="166" t="s">
        <v>139</v>
      </c>
    </row>
    <row r="853" spans="2:65" s="1" customFormat="1" ht="44.25" customHeight="1">
      <c r="B853" s="32"/>
      <c r="C853" s="127" t="s">
        <v>1251</v>
      </c>
      <c r="D853" s="127" t="s">
        <v>142</v>
      </c>
      <c r="E853" s="128" t="s">
        <v>1252</v>
      </c>
      <c r="F853" s="129" t="s">
        <v>1253</v>
      </c>
      <c r="G853" s="130" t="s">
        <v>283</v>
      </c>
      <c r="H853" s="131">
        <v>9.2449999999999992</v>
      </c>
      <c r="I853" s="132"/>
      <c r="J853" s="133">
        <f>ROUND(I853*H853,2)</f>
        <v>0</v>
      </c>
      <c r="K853" s="129" t="s">
        <v>146</v>
      </c>
      <c r="L853" s="32"/>
      <c r="M853" s="134" t="s">
        <v>19</v>
      </c>
      <c r="N853" s="135" t="s">
        <v>43</v>
      </c>
      <c r="P853" s="136">
        <f>O853*H853</f>
        <v>0</v>
      </c>
      <c r="Q853" s="136">
        <v>0</v>
      </c>
      <c r="R853" s="136">
        <f>Q853*H853</f>
        <v>0</v>
      </c>
      <c r="S853" s="136">
        <v>0</v>
      </c>
      <c r="T853" s="137">
        <f>S853*H853</f>
        <v>0</v>
      </c>
      <c r="AR853" s="138" t="s">
        <v>286</v>
      </c>
      <c r="AT853" s="138" t="s">
        <v>142</v>
      </c>
      <c r="AU853" s="138" t="s">
        <v>82</v>
      </c>
      <c r="AY853" s="17" t="s">
        <v>139</v>
      </c>
      <c r="BE853" s="139">
        <f>IF(N853="základní",J853,0)</f>
        <v>0</v>
      </c>
      <c r="BF853" s="139">
        <f>IF(N853="snížená",J853,0)</f>
        <v>0</v>
      </c>
      <c r="BG853" s="139">
        <f>IF(N853="zákl. přenesená",J853,0)</f>
        <v>0</v>
      </c>
      <c r="BH853" s="139">
        <f>IF(N853="sníž. přenesená",J853,0)</f>
        <v>0</v>
      </c>
      <c r="BI853" s="139">
        <f>IF(N853="nulová",J853,0)</f>
        <v>0</v>
      </c>
      <c r="BJ853" s="17" t="s">
        <v>80</v>
      </c>
      <c r="BK853" s="139">
        <f>ROUND(I853*H853,2)</f>
        <v>0</v>
      </c>
      <c r="BL853" s="17" t="s">
        <v>286</v>
      </c>
      <c r="BM853" s="138" t="s">
        <v>1254</v>
      </c>
    </row>
    <row r="854" spans="2:65" s="1" customFormat="1" ht="11">
      <c r="B854" s="32"/>
      <c r="D854" s="140" t="s">
        <v>149</v>
      </c>
      <c r="F854" s="141" t="s">
        <v>1255</v>
      </c>
      <c r="I854" s="142"/>
      <c r="L854" s="32"/>
      <c r="M854" s="143"/>
      <c r="T854" s="53"/>
      <c r="AT854" s="17" t="s">
        <v>149</v>
      </c>
      <c r="AU854" s="17" t="s">
        <v>82</v>
      </c>
    </row>
    <row r="855" spans="2:65" s="1" customFormat="1" ht="49" customHeight="1">
      <c r="B855" s="32"/>
      <c r="C855" s="127" t="s">
        <v>1256</v>
      </c>
      <c r="D855" s="127" t="s">
        <v>142</v>
      </c>
      <c r="E855" s="128" t="s">
        <v>1257</v>
      </c>
      <c r="F855" s="129" t="s">
        <v>1258</v>
      </c>
      <c r="G855" s="130" t="s">
        <v>283</v>
      </c>
      <c r="H855" s="131">
        <v>9.2449999999999992</v>
      </c>
      <c r="I855" s="132"/>
      <c r="J855" s="133">
        <f>ROUND(I855*H855,2)</f>
        <v>0</v>
      </c>
      <c r="K855" s="129" t="s">
        <v>146</v>
      </c>
      <c r="L855" s="32"/>
      <c r="M855" s="134" t="s">
        <v>19</v>
      </c>
      <c r="N855" s="135" t="s">
        <v>43</v>
      </c>
      <c r="P855" s="136">
        <f>O855*H855</f>
        <v>0</v>
      </c>
      <c r="Q855" s="136">
        <v>0</v>
      </c>
      <c r="R855" s="136">
        <f>Q855*H855</f>
        <v>0</v>
      </c>
      <c r="S855" s="136">
        <v>0</v>
      </c>
      <c r="T855" s="137">
        <f>S855*H855</f>
        <v>0</v>
      </c>
      <c r="AR855" s="138" t="s">
        <v>286</v>
      </c>
      <c r="AT855" s="138" t="s">
        <v>142</v>
      </c>
      <c r="AU855" s="138" t="s">
        <v>82</v>
      </c>
      <c r="AY855" s="17" t="s">
        <v>139</v>
      </c>
      <c r="BE855" s="139">
        <f>IF(N855="základní",J855,0)</f>
        <v>0</v>
      </c>
      <c r="BF855" s="139">
        <f>IF(N855="snížená",J855,0)</f>
        <v>0</v>
      </c>
      <c r="BG855" s="139">
        <f>IF(N855="zákl. přenesená",J855,0)</f>
        <v>0</v>
      </c>
      <c r="BH855" s="139">
        <f>IF(N855="sníž. přenesená",J855,0)</f>
        <v>0</v>
      </c>
      <c r="BI855" s="139">
        <f>IF(N855="nulová",J855,0)</f>
        <v>0</v>
      </c>
      <c r="BJ855" s="17" t="s">
        <v>80</v>
      </c>
      <c r="BK855" s="139">
        <f>ROUND(I855*H855,2)</f>
        <v>0</v>
      </c>
      <c r="BL855" s="17" t="s">
        <v>286</v>
      </c>
      <c r="BM855" s="138" t="s">
        <v>1259</v>
      </c>
    </row>
    <row r="856" spans="2:65" s="1" customFormat="1" ht="11">
      <c r="B856" s="32"/>
      <c r="D856" s="140" t="s">
        <v>149</v>
      </c>
      <c r="F856" s="141" t="s">
        <v>1260</v>
      </c>
      <c r="I856" s="142"/>
      <c r="L856" s="32"/>
      <c r="M856" s="143"/>
      <c r="T856" s="53"/>
      <c r="AT856" s="17" t="s">
        <v>149</v>
      </c>
      <c r="AU856" s="17" t="s">
        <v>82</v>
      </c>
    </row>
    <row r="857" spans="2:65" s="11" customFormat="1" ht="22.75" customHeight="1">
      <c r="B857" s="115"/>
      <c r="D857" s="116" t="s">
        <v>71</v>
      </c>
      <c r="E857" s="125" t="s">
        <v>421</v>
      </c>
      <c r="F857" s="125" t="s">
        <v>422</v>
      </c>
      <c r="I857" s="118"/>
      <c r="J857" s="126">
        <f>BK857</f>
        <v>0</v>
      </c>
      <c r="L857" s="115"/>
      <c r="M857" s="120"/>
      <c r="P857" s="121">
        <f>SUM(P858:P973)</f>
        <v>0</v>
      </c>
      <c r="R857" s="121">
        <f>SUM(R858:R973)</f>
        <v>2.8954024299999994</v>
      </c>
      <c r="T857" s="122">
        <f>SUM(T858:T973)</f>
        <v>0</v>
      </c>
      <c r="AR857" s="116" t="s">
        <v>82</v>
      </c>
      <c r="AT857" s="123" t="s">
        <v>71</v>
      </c>
      <c r="AU857" s="123" t="s">
        <v>80</v>
      </c>
      <c r="AY857" s="116" t="s">
        <v>139</v>
      </c>
      <c r="BK857" s="124">
        <f>SUM(BK858:BK973)</f>
        <v>0</v>
      </c>
    </row>
    <row r="858" spans="2:65" s="1" customFormat="1" ht="24.25" customHeight="1">
      <c r="B858" s="32"/>
      <c r="C858" s="127" t="s">
        <v>1261</v>
      </c>
      <c r="D858" s="127" t="s">
        <v>142</v>
      </c>
      <c r="E858" s="128" t="s">
        <v>1262</v>
      </c>
      <c r="F858" s="129" t="s">
        <v>1263</v>
      </c>
      <c r="G858" s="130" t="s">
        <v>211</v>
      </c>
      <c r="H858" s="131">
        <v>23.67</v>
      </c>
      <c r="I858" s="132"/>
      <c r="J858" s="133">
        <f>ROUND(I858*H858,2)</f>
        <v>0</v>
      </c>
      <c r="K858" s="129" t="s">
        <v>146</v>
      </c>
      <c r="L858" s="32"/>
      <c r="M858" s="134" t="s">
        <v>19</v>
      </c>
      <c r="N858" s="135" t="s">
        <v>43</v>
      </c>
      <c r="P858" s="136">
        <f>O858*H858</f>
        <v>0</v>
      </c>
      <c r="Q858" s="136">
        <v>0</v>
      </c>
      <c r="R858" s="136">
        <f>Q858*H858</f>
        <v>0</v>
      </c>
      <c r="S858" s="136">
        <v>0</v>
      </c>
      <c r="T858" s="137">
        <f>S858*H858</f>
        <v>0</v>
      </c>
      <c r="AR858" s="138" t="s">
        <v>286</v>
      </c>
      <c r="AT858" s="138" t="s">
        <v>142</v>
      </c>
      <c r="AU858" s="138" t="s">
        <v>82</v>
      </c>
      <c r="AY858" s="17" t="s">
        <v>139</v>
      </c>
      <c r="BE858" s="139">
        <f>IF(N858="základní",J858,0)</f>
        <v>0</v>
      </c>
      <c r="BF858" s="139">
        <f>IF(N858="snížená",J858,0)</f>
        <v>0</v>
      </c>
      <c r="BG858" s="139">
        <f>IF(N858="zákl. přenesená",J858,0)</f>
        <v>0</v>
      </c>
      <c r="BH858" s="139">
        <f>IF(N858="sníž. přenesená",J858,0)</f>
        <v>0</v>
      </c>
      <c r="BI858" s="139">
        <f>IF(N858="nulová",J858,0)</f>
        <v>0</v>
      </c>
      <c r="BJ858" s="17" t="s">
        <v>80</v>
      </c>
      <c r="BK858" s="139">
        <f>ROUND(I858*H858,2)</f>
        <v>0</v>
      </c>
      <c r="BL858" s="17" t="s">
        <v>286</v>
      </c>
      <c r="BM858" s="138" t="s">
        <v>1264</v>
      </c>
    </row>
    <row r="859" spans="2:65" s="1" customFormat="1" ht="11">
      <c r="B859" s="32"/>
      <c r="D859" s="140" t="s">
        <v>149</v>
      </c>
      <c r="F859" s="141" t="s">
        <v>1265</v>
      </c>
      <c r="I859" s="142"/>
      <c r="L859" s="32"/>
      <c r="M859" s="143"/>
      <c r="T859" s="53"/>
      <c r="AT859" s="17" t="s">
        <v>149</v>
      </c>
      <c r="AU859" s="17" t="s">
        <v>82</v>
      </c>
    </row>
    <row r="860" spans="2:65" s="12" customFormat="1" ht="12">
      <c r="B860" s="144"/>
      <c r="D860" s="145" t="s">
        <v>151</v>
      </c>
      <c r="E860" s="146" t="s">
        <v>19</v>
      </c>
      <c r="F860" s="147" t="s">
        <v>911</v>
      </c>
      <c r="H860" s="148">
        <v>4.3600000000000003</v>
      </c>
      <c r="I860" s="149"/>
      <c r="L860" s="144"/>
      <c r="M860" s="150"/>
      <c r="T860" s="151"/>
      <c r="AT860" s="146" t="s">
        <v>151</v>
      </c>
      <c r="AU860" s="146" t="s">
        <v>82</v>
      </c>
      <c r="AV860" s="12" t="s">
        <v>82</v>
      </c>
      <c r="AW860" s="12" t="s">
        <v>33</v>
      </c>
      <c r="AX860" s="12" t="s">
        <v>72</v>
      </c>
      <c r="AY860" s="146" t="s">
        <v>139</v>
      </c>
    </row>
    <row r="861" spans="2:65" s="12" customFormat="1" ht="12">
      <c r="B861" s="144"/>
      <c r="D861" s="145" t="s">
        <v>151</v>
      </c>
      <c r="E861" s="146" t="s">
        <v>19</v>
      </c>
      <c r="F861" s="147" t="s">
        <v>912</v>
      </c>
      <c r="H861" s="148">
        <v>4.9800000000000004</v>
      </c>
      <c r="I861" s="149"/>
      <c r="L861" s="144"/>
      <c r="M861" s="150"/>
      <c r="T861" s="151"/>
      <c r="AT861" s="146" t="s">
        <v>151</v>
      </c>
      <c r="AU861" s="146" t="s">
        <v>82</v>
      </c>
      <c r="AV861" s="12" t="s">
        <v>82</v>
      </c>
      <c r="AW861" s="12" t="s">
        <v>33</v>
      </c>
      <c r="AX861" s="12" t="s">
        <v>72</v>
      </c>
      <c r="AY861" s="146" t="s">
        <v>139</v>
      </c>
    </row>
    <row r="862" spans="2:65" s="15" customFormat="1" ht="12">
      <c r="B862" s="165"/>
      <c r="D862" s="145" t="s">
        <v>151</v>
      </c>
      <c r="E862" s="166" t="s">
        <v>19</v>
      </c>
      <c r="F862" s="167" t="s">
        <v>857</v>
      </c>
      <c r="H862" s="168">
        <v>9.34</v>
      </c>
      <c r="I862" s="169"/>
      <c r="L862" s="165"/>
      <c r="M862" s="170"/>
      <c r="T862" s="171"/>
      <c r="AT862" s="166" t="s">
        <v>151</v>
      </c>
      <c r="AU862" s="166" t="s">
        <v>82</v>
      </c>
      <c r="AV862" s="15" t="s">
        <v>176</v>
      </c>
      <c r="AW862" s="15" t="s">
        <v>33</v>
      </c>
      <c r="AX862" s="15" t="s">
        <v>72</v>
      </c>
      <c r="AY862" s="166" t="s">
        <v>139</v>
      </c>
    </row>
    <row r="863" spans="2:65" s="12" customFormat="1" ht="12">
      <c r="B863" s="144"/>
      <c r="D863" s="145" t="s">
        <v>151</v>
      </c>
      <c r="E863" s="146" t="s">
        <v>19</v>
      </c>
      <c r="F863" s="147" t="s">
        <v>921</v>
      </c>
      <c r="H863" s="148">
        <v>14.33</v>
      </c>
      <c r="I863" s="149"/>
      <c r="L863" s="144"/>
      <c r="M863" s="150"/>
      <c r="T863" s="151"/>
      <c r="AT863" s="146" t="s">
        <v>151</v>
      </c>
      <c r="AU863" s="146" t="s">
        <v>82</v>
      </c>
      <c r="AV863" s="12" t="s">
        <v>82</v>
      </c>
      <c r="AW863" s="12" t="s">
        <v>33</v>
      </c>
      <c r="AX863" s="12" t="s">
        <v>72</v>
      </c>
      <c r="AY863" s="146" t="s">
        <v>139</v>
      </c>
    </row>
    <row r="864" spans="2:65" s="15" customFormat="1" ht="12">
      <c r="B864" s="165"/>
      <c r="D864" s="145" t="s">
        <v>151</v>
      </c>
      <c r="E864" s="166" t="s">
        <v>19</v>
      </c>
      <c r="F864" s="167" t="s">
        <v>868</v>
      </c>
      <c r="H864" s="168">
        <v>14.33</v>
      </c>
      <c r="I864" s="169"/>
      <c r="L864" s="165"/>
      <c r="M864" s="170"/>
      <c r="T864" s="171"/>
      <c r="AT864" s="166" t="s">
        <v>151</v>
      </c>
      <c r="AU864" s="166" t="s">
        <v>82</v>
      </c>
      <c r="AV864" s="15" t="s">
        <v>176</v>
      </c>
      <c r="AW864" s="15" t="s">
        <v>33</v>
      </c>
      <c r="AX864" s="15" t="s">
        <v>72</v>
      </c>
      <c r="AY864" s="166" t="s">
        <v>139</v>
      </c>
    </row>
    <row r="865" spans="2:65" s="13" customFormat="1" ht="12">
      <c r="B865" s="152"/>
      <c r="D865" s="145" t="s">
        <v>151</v>
      </c>
      <c r="E865" s="153" t="s">
        <v>19</v>
      </c>
      <c r="F865" s="154" t="s">
        <v>163</v>
      </c>
      <c r="H865" s="155">
        <v>23.67</v>
      </c>
      <c r="I865" s="156"/>
      <c r="L865" s="152"/>
      <c r="M865" s="157"/>
      <c r="T865" s="158"/>
      <c r="AT865" s="153" t="s">
        <v>151</v>
      </c>
      <c r="AU865" s="153" t="s">
        <v>82</v>
      </c>
      <c r="AV865" s="13" t="s">
        <v>147</v>
      </c>
      <c r="AW865" s="13" t="s">
        <v>33</v>
      </c>
      <c r="AX865" s="13" t="s">
        <v>80</v>
      </c>
      <c r="AY865" s="153" t="s">
        <v>139</v>
      </c>
    </row>
    <row r="866" spans="2:65" s="1" customFormat="1" ht="24.25" customHeight="1">
      <c r="B866" s="32"/>
      <c r="C866" s="127" t="s">
        <v>1266</v>
      </c>
      <c r="D866" s="127" t="s">
        <v>142</v>
      </c>
      <c r="E866" s="128" t="s">
        <v>1267</v>
      </c>
      <c r="F866" s="129" t="s">
        <v>1268</v>
      </c>
      <c r="G866" s="130" t="s">
        <v>211</v>
      </c>
      <c r="H866" s="131">
        <v>133.21</v>
      </c>
      <c r="I866" s="132"/>
      <c r="J866" s="133">
        <f>ROUND(I866*H866,2)</f>
        <v>0</v>
      </c>
      <c r="K866" s="129" t="s">
        <v>146</v>
      </c>
      <c r="L866" s="32"/>
      <c r="M866" s="134" t="s">
        <v>19</v>
      </c>
      <c r="N866" s="135" t="s">
        <v>43</v>
      </c>
      <c r="P866" s="136">
        <f>O866*H866</f>
        <v>0</v>
      </c>
      <c r="Q866" s="136">
        <v>0</v>
      </c>
      <c r="R866" s="136">
        <f>Q866*H866</f>
        <v>0</v>
      </c>
      <c r="S866" s="136">
        <v>0</v>
      </c>
      <c r="T866" s="137">
        <f>S866*H866</f>
        <v>0</v>
      </c>
      <c r="AR866" s="138" t="s">
        <v>286</v>
      </c>
      <c r="AT866" s="138" t="s">
        <v>142</v>
      </c>
      <c r="AU866" s="138" t="s">
        <v>82</v>
      </c>
      <c r="AY866" s="17" t="s">
        <v>139</v>
      </c>
      <c r="BE866" s="139">
        <f>IF(N866="základní",J866,0)</f>
        <v>0</v>
      </c>
      <c r="BF866" s="139">
        <f>IF(N866="snížená",J866,0)</f>
        <v>0</v>
      </c>
      <c r="BG866" s="139">
        <f>IF(N866="zákl. přenesená",J866,0)</f>
        <v>0</v>
      </c>
      <c r="BH866" s="139">
        <f>IF(N866="sníž. přenesená",J866,0)</f>
        <v>0</v>
      </c>
      <c r="BI866" s="139">
        <f>IF(N866="nulová",J866,0)</f>
        <v>0</v>
      </c>
      <c r="BJ866" s="17" t="s">
        <v>80</v>
      </c>
      <c r="BK866" s="139">
        <f>ROUND(I866*H866,2)</f>
        <v>0</v>
      </c>
      <c r="BL866" s="17" t="s">
        <v>286</v>
      </c>
      <c r="BM866" s="138" t="s">
        <v>1269</v>
      </c>
    </row>
    <row r="867" spans="2:65" s="1" customFormat="1" ht="11">
      <c r="B867" s="32"/>
      <c r="D867" s="140" t="s">
        <v>149</v>
      </c>
      <c r="F867" s="141" t="s">
        <v>1270</v>
      </c>
      <c r="I867" s="142"/>
      <c r="L867" s="32"/>
      <c r="M867" s="143"/>
      <c r="T867" s="53"/>
      <c r="AT867" s="17" t="s">
        <v>149</v>
      </c>
      <c r="AU867" s="17" t="s">
        <v>82</v>
      </c>
    </row>
    <row r="868" spans="2:65" s="12" customFormat="1" ht="12">
      <c r="B868" s="144"/>
      <c r="D868" s="145" t="s">
        <v>151</v>
      </c>
      <c r="E868" s="146" t="s">
        <v>19</v>
      </c>
      <c r="F868" s="147" t="s">
        <v>1271</v>
      </c>
      <c r="H868" s="148">
        <v>27.26</v>
      </c>
      <c r="I868" s="149"/>
      <c r="L868" s="144"/>
      <c r="M868" s="150"/>
      <c r="T868" s="151"/>
      <c r="AT868" s="146" t="s">
        <v>151</v>
      </c>
      <c r="AU868" s="146" t="s">
        <v>82</v>
      </c>
      <c r="AV868" s="12" t="s">
        <v>82</v>
      </c>
      <c r="AW868" s="12" t="s">
        <v>33</v>
      </c>
      <c r="AX868" s="12" t="s">
        <v>72</v>
      </c>
      <c r="AY868" s="146" t="s">
        <v>139</v>
      </c>
    </row>
    <row r="869" spans="2:65" s="12" customFormat="1" ht="12">
      <c r="B869" s="144"/>
      <c r="D869" s="145" t="s">
        <v>151</v>
      </c>
      <c r="E869" s="146" t="s">
        <v>19</v>
      </c>
      <c r="F869" s="147" t="s">
        <v>1272</v>
      </c>
      <c r="H869" s="148">
        <v>5.54</v>
      </c>
      <c r="I869" s="149"/>
      <c r="L869" s="144"/>
      <c r="M869" s="150"/>
      <c r="T869" s="151"/>
      <c r="AT869" s="146" t="s">
        <v>151</v>
      </c>
      <c r="AU869" s="146" t="s">
        <v>82</v>
      </c>
      <c r="AV869" s="12" t="s">
        <v>82</v>
      </c>
      <c r="AW869" s="12" t="s">
        <v>33</v>
      </c>
      <c r="AX869" s="12" t="s">
        <v>72</v>
      </c>
      <c r="AY869" s="146" t="s">
        <v>139</v>
      </c>
    </row>
    <row r="870" spans="2:65" s="12" customFormat="1" ht="12">
      <c r="B870" s="144"/>
      <c r="D870" s="145" t="s">
        <v>151</v>
      </c>
      <c r="E870" s="146" t="s">
        <v>19</v>
      </c>
      <c r="F870" s="147" t="s">
        <v>1273</v>
      </c>
      <c r="H870" s="148">
        <v>5.92</v>
      </c>
      <c r="I870" s="149"/>
      <c r="L870" s="144"/>
      <c r="M870" s="150"/>
      <c r="T870" s="151"/>
      <c r="AT870" s="146" t="s">
        <v>151</v>
      </c>
      <c r="AU870" s="146" t="s">
        <v>82</v>
      </c>
      <c r="AV870" s="12" t="s">
        <v>82</v>
      </c>
      <c r="AW870" s="12" t="s">
        <v>33</v>
      </c>
      <c r="AX870" s="12" t="s">
        <v>72</v>
      </c>
      <c r="AY870" s="146" t="s">
        <v>139</v>
      </c>
    </row>
    <row r="871" spans="2:65" s="12" customFormat="1" ht="12">
      <c r="B871" s="144"/>
      <c r="D871" s="145" t="s">
        <v>151</v>
      </c>
      <c r="E871" s="146" t="s">
        <v>19</v>
      </c>
      <c r="F871" s="147" t="s">
        <v>1274</v>
      </c>
      <c r="H871" s="148">
        <v>5.97</v>
      </c>
      <c r="I871" s="149"/>
      <c r="L871" s="144"/>
      <c r="M871" s="150"/>
      <c r="T871" s="151"/>
      <c r="AT871" s="146" t="s">
        <v>151</v>
      </c>
      <c r="AU871" s="146" t="s">
        <v>82</v>
      </c>
      <c r="AV871" s="12" t="s">
        <v>82</v>
      </c>
      <c r="AW871" s="12" t="s">
        <v>33</v>
      </c>
      <c r="AX871" s="12" t="s">
        <v>72</v>
      </c>
      <c r="AY871" s="146" t="s">
        <v>139</v>
      </c>
    </row>
    <row r="872" spans="2:65" s="12" customFormat="1" ht="12">
      <c r="B872" s="144"/>
      <c r="D872" s="145" t="s">
        <v>151</v>
      </c>
      <c r="E872" s="146" t="s">
        <v>19</v>
      </c>
      <c r="F872" s="147" t="s">
        <v>1275</v>
      </c>
      <c r="H872" s="148">
        <v>28.49</v>
      </c>
      <c r="I872" s="149"/>
      <c r="L872" s="144"/>
      <c r="M872" s="150"/>
      <c r="T872" s="151"/>
      <c r="AT872" s="146" t="s">
        <v>151</v>
      </c>
      <c r="AU872" s="146" t="s">
        <v>82</v>
      </c>
      <c r="AV872" s="12" t="s">
        <v>82</v>
      </c>
      <c r="AW872" s="12" t="s">
        <v>33</v>
      </c>
      <c r="AX872" s="12" t="s">
        <v>72</v>
      </c>
      <c r="AY872" s="146" t="s">
        <v>139</v>
      </c>
    </row>
    <row r="873" spans="2:65" s="12" customFormat="1" ht="12">
      <c r="B873" s="144"/>
      <c r="D873" s="145" t="s">
        <v>151</v>
      </c>
      <c r="E873" s="146" t="s">
        <v>19</v>
      </c>
      <c r="F873" s="147" t="s">
        <v>1276</v>
      </c>
      <c r="H873" s="148">
        <v>60.03</v>
      </c>
      <c r="I873" s="149"/>
      <c r="L873" s="144"/>
      <c r="M873" s="150"/>
      <c r="T873" s="151"/>
      <c r="AT873" s="146" t="s">
        <v>151</v>
      </c>
      <c r="AU873" s="146" t="s">
        <v>82</v>
      </c>
      <c r="AV873" s="12" t="s">
        <v>82</v>
      </c>
      <c r="AW873" s="12" t="s">
        <v>33</v>
      </c>
      <c r="AX873" s="12" t="s">
        <v>72</v>
      </c>
      <c r="AY873" s="146" t="s">
        <v>139</v>
      </c>
    </row>
    <row r="874" spans="2:65" s="15" customFormat="1" ht="12">
      <c r="B874" s="165"/>
      <c r="D874" s="145" t="s">
        <v>151</v>
      </c>
      <c r="E874" s="166" t="s">
        <v>19</v>
      </c>
      <c r="F874" s="167" t="s">
        <v>1277</v>
      </c>
      <c r="H874" s="168">
        <v>133.21</v>
      </c>
      <c r="I874" s="169"/>
      <c r="L874" s="165"/>
      <c r="M874" s="170"/>
      <c r="T874" s="171"/>
      <c r="AT874" s="166" t="s">
        <v>151</v>
      </c>
      <c r="AU874" s="166" t="s">
        <v>82</v>
      </c>
      <c r="AV874" s="15" t="s">
        <v>176</v>
      </c>
      <c r="AW874" s="15" t="s">
        <v>33</v>
      </c>
      <c r="AX874" s="15" t="s">
        <v>80</v>
      </c>
      <c r="AY874" s="166" t="s">
        <v>139</v>
      </c>
    </row>
    <row r="875" spans="2:65" s="1" customFormat="1" ht="16.5" customHeight="1">
      <c r="B875" s="32"/>
      <c r="C875" s="127" t="s">
        <v>1278</v>
      </c>
      <c r="D875" s="127" t="s">
        <v>142</v>
      </c>
      <c r="E875" s="128" t="s">
        <v>1279</v>
      </c>
      <c r="F875" s="129" t="s">
        <v>1280</v>
      </c>
      <c r="G875" s="130" t="s">
        <v>211</v>
      </c>
      <c r="H875" s="131">
        <v>156.88</v>
      </c>
      <c r="I875" s="132"/>
      <c r="J875" s="133">
        <f>ROUND(I875*H875,2)</f>
        <v>0</v>
      </c>
      <c r="K875" s="129" t="s">
        <v>146</v>
      </c>
      <c r="L875" s="32"/>
      <c r="M875" s="134" t="s">
        <v>19</v>
      </c>
      <c r="N875" s="135" t="s">
        <v>43</v>
      </c>
      <c r="P875" s="136">
        <f>O875*H875</f>
        <v>0</v>
      </c>
      <c r="Q875" s="136">
        <v>0</v>
      </c>
      <c r="R875" s="136">
        <f>Q875*H875</f>
        <v>0</v>
      </c>
      <c r="S875" s="136">
        <v>0</v>
      </c>
      <c r="T875" s="137">
        <f>S875*H875</f>
        <v>0</v>
      </c>
      <c r="AR875" s="138" t="s">
        <v>286</v>
      </c>
      <c r="AT875" s="138" t="s">
        <v>142</v>
      </c>
      <c r="AU875" s="138" t="s">
        <v>82</v>
      </c>
      <c r="AY875" s="17" t="s">
        <v>139</v>
      </c>
      <c r="BE875" s="139">
        <f>IF(N875="základní",J875,0)</f>
        <v>0</v>
      </c>
      <c r="BF875" s="139">
        <f>IF(N875="snížená",J875,0)</f>
        <v>0</v>
      </c>
      <c r="BG875" s="139">
        <f>IF(N875="zákl. přenesená",J875,0)</f>
        <v>0</v>
      </c>
      <c r="BH875" s="139">
        <f>IF(N875="sníž. přenesená",J875,0)</f>
        <v>0</v>
      </c>
      <c r="BI875" s="139">
        <f>IF(N875="nulová",J875,0)</f>
        <v>0</v>
      </c>
      <c r="BJ875" s="17" t="s">
        <v>80</v>
      </c>
      <c r="BK875" s="139">
        <f>ROUND(I875*H875,2)</f>
        <v>0</v>
      </c>
      <c r="BL875" s="17" t="s">
        <v>286</v>
      </c>
      <c r="BM875" s="138" t="s">
        <v>1281</v>
      </c>
    </row>
    <row r="876" spans="2:65" s="1" customFormat="1" ht="11">
      <c r="B876" s="32"/>
      <c r="D876" s="140" t="s">
        <v>149</v>
      </c>
      <c r="F876" s="141" t="s">
        <v>1282</v>
      </c>
      <c r="I876" s="142"/>
      <c r="L876" s="32"/>
      <c r="M876" s="143"/>
      <c r="T876" s="53"/>
      <c r="AT876" s="17" t="s">
        <v>149</v>
      </c>
      <c r="AU876" s="17" t="s">
        <v>82</v>
      </c>
    </row>
    <row r="877" spans="2:65" s="12" customFormat="1" ht="12">
      <c r="B877" s="144"/>
      <c r="D877" s="145" t="s">
        <v>151</v>
      </c>
      <c r="E877" s="146" t="s">
        <v>19</v>
      </c>
      <c r="F877" s="147" t="s">
        <v>911</v>
      </c>
      <c r="H877" s="148">
        <v>4.3600000000000003</v>
      </c>
      <c r="I877" s="149"/>
      <c r="L877" s="144"/>
      <c r="M877" s="150"/>
      <c r="T877" s="151"/>
      <c r="AT877" s="146" t="s">
        <v>151</v>
      </c>
      <c r="AU877" s="146" t="s">
        <v>82</v>
      </c>
      <c r="AV877" s="12" t="s">
        <v>82</v>
      </c>
      <c r="AW877" s="12" t="s">
        <v>33</v>
      </c>
      <c r="AX877" s="12" t="s">
        <v>72</v>
      </c>
      <c r="AY877" s="146" t="s">
        <v>139</v>
      </c>
    </row>
    <row r="878" spans="2:65" s="12" customFormat="1" ht="12">
      <c r="B878" s="144"/>
      <c r="D878" s="145" t="s">
        <v>151</v>
      </c>
      <c r="E878" s="146" t="s">
        <v>19</v>
      </c>
      <c r="F878" s="147" t="s">
        <v>912</v>
      </c>
      <c r="H878" s="148">
        <v>4.9800000000000004</v>
      </c>
      <c r="I878" s="149"/>
      <c r="L878" s="144"/>
      <c r="M878" s="150"/>
      <c r="T878" s="151"/>
      <c r="AT878" s="146" t="s">
        <v>151</v>
      </c>
      <c r="AU878" s="146" t="s">
        <v>82</v>
      </c>
      <c r="AV878" s="12" t="s">
        <v>82</v>
      </c>
      <c r="AW878" s="12" t="s">
        <v>33</v>
      </c>
      <c r="AX878" s="12" t="s">
        <v>72</v>
      </c>
      <c r="AY878" s="146" t="s">
        <v>139</v>
      </c>
    </row>
    <row r="879" spans="2:65" s="15" customFormat="1" ht="12">
      <c r="B879" s="165"/>
      <c r="D879" s="145" t="s">
        <v>151</v>
      </c>
      <c r="E879" s="166" t="s">
        <v>19</v>
      </c>
      <c r="F879" s="167" t="s">
        <v>857</v>
      </c>
      <c r="H879" s="168">
        <v>9.34</v>
      </c>
      <c r="I879" s="169"/>
      <c r="L879" s="165"/>
      <c r="M879" s="170"/>
      <c r="T879" s="171"/>
      <c r="AT879" s="166" t="s">
        <v>151</v>
      </c>
      <c r="AU879" s="166" t="s">
        <v>82</v>
      </c>
      <c r="AV879" s="15" t="s">
        <v>176</v>
      </c>
      <c r="AW879" s="15" t="s">
        <v>33</v>
      </c>
      <c r="AX879" s="15" t="s">
        <v>72</v>
      </c>
      <c r="AY879" s="166" t="s">
        <v>139</v>
      </c>
    </row>
    <row r="880" spans="2:65" s="12" customFormat="1" ht="12">
      <c r="B880" s="144"/>
      <c r="D880" s="145" t="s">
        <v>151</v>
      </c>
      <c r="E880" s="146" t="s">
        <v>19</v>
      </c>
      <c r="F880" s="147" t="s">
        <v>921</v>
      </c>
      <c r="H880" s="148">
        <v>14.33</v>
      </c>
      <c r="I880" s="149"/>
      <c r="L880" s="144"/>
      <c r="M880" s="150"/>
      <c r="T880" s="151"/>
      <c r="AT880" s="146" t="s">
        <v>151</v>
      </c>
      <c r="AU880" s="146" t="s">
        <v>82</v>
      </c>
      <c r="AV880" s="12" t="s">
        <v>82</v>
      </c>
      <c r="AW880" s="12" t="s">
        <v>33</v>
      </c>
      <c r="AX880" s="12" t="s">
        <v>72</v>
      </c>
      <c r="AY880" s="146" t="s">
        <v>139</v>
      </c>
    </row>
    <row r="881" spans="2:65" s="15" customFormat="1" ht="12">
      <c r="B881" s="165"/>
      <c r="D881" s="145" t="s">
        <v>151</v>
      </c>
      <c r="E881" s="166" t="s">
        <v>19</v>
      </c>
      <c r="F881" s="167" t="s">
        <v>868</v>
      </c>
      <c r="H881" s="168">
        <v>14.33</v>
      </c>
      <c r="I881" s="169"/>
      <c r="L881" s="165"/>
      <c r="M881" s="170"/>
      <c r="T881" s="171"/>
      <c r="AT881" s="166" t="s">
        <v>151</v>
      </c>
      <c r="AU881" s="166" t="s">
        <v>82</v>
      </c>
      <c r="AV881" s="15" t="s">
        <v>176</v>
      </c>
      <c r="AW881" s="15" t="s">
        <v>33</v>
      </c>
      <c r="AX881" s="15" t="s">
        <v>72</v>
      </c>
      <c r="AY881" s="166" t="s">
        <v>139</v>
      </c>
    </row>
    <row r="882" spans="2:65" s="12" customFormat="1" ht="12">
      <c r="B882" s="144"/>
      <c r="D882" s="145" t="s">
        <v>151</v>
      </c>
      <c r="E882" s="146" t="s">
        <v>19</v>
      </c>
      <c r="F882" s="147" t="s">
        <v>1271</v>
      </c>
      <c r="H882" s="148">
        <v>27.26</v>
      </c>
      <c r="I882" s="149"/>
      <c r="L882" s="144"/>
      <c r="M882" s="150"/>
      <c r="T882" s="151"/>
      <c r="AT882" s="146" t="s">
        <v>151</v>
      </c>
      <c r="AU882" s="146" t="s">
        <v>82</v>
      </c>
      <c r="AV882" s="12" t="s">
        <v>82</v>
      </c>
      <c r="AW882" s="12" t="s">
        <v>33</v>
      </c>
      <c r="AX882" s="12" t="s">
        <v>72</v>
      </c>
      <c r="AY882" s="146" t="s">
        <v>139</v>
      </c>
    </row>
    <row r="883" spans="2:65" s="12" customFormat="1" ht="12">
      <c r="B883" s="144"/>
      <c r="D883" s="145" t="s">
        <v>151</v>
      </c>
      <c r="E883" s="146" t="s">
        <v>19</v>
      </c>
      <c r="F883" s="147" t="s">
        <v>1272</v>
      </c>
      <c r="H883" s="148">
        <v>5.54</v>
      </c>
      <c r="I883" s="149"/>
      <c r="L883" s="144"/>
      <c r="M883" s="150"/>
      <c r="T883" s="151"/>
      <c r="AT883" s="146" t="s">
        <v>151</v>
      </c>
      <c r="AU883" s="146" t="s">
        <v>82</v>
      </c>
      <c r="AV883" s="12" t="s">
        <v>82</v>
      </c>
      <c r="AW883" s="12" t="s">
        <v>33</v>
      </c>
      <c r="AX883" s="12" t="s">
        <v>72</v>
      </c>
      <c r="AY883" s="146" t="s">
        <v>139</v>
      </c>
    </row>
    <row r="884" spans="2:65" s="12" customFormat="1" ht="12">
      <c r="B884" s="144"/>
      <c r="D884" s="145" t="s">
        <v>151</v>
      </c>
      <c r="E884" s="146" t="s">
        <v>19</v>
      </c>
      <c r="F884" s="147" t="s">
        <v>1273</v>
      </c>
      <c r="H884" s="148">
        <v>5.92</v>
      </c>
      <c r="I884" s="149"/>
      <c r="L884" s="144"/>
      <c r="M884" s="150"/>
      <c r="T884" s="151"/>
      <c r="AT884" s="146" t="s">
        <v>151</v>
      </c>
      <c r="AU884" s="146" t="s">
        <v>82</v>
      </c>
      <c r="AV884" s="12" t="s">
        <v>82</v>
      </c>
      <c r="AW884" s="12" t="s">
        <v>33</v>
      </c>
      <c r="AX884" s="12" t="s">
        <v>72</v>
      </c>
      <c r="AY884" s="146" t="s">
        <v>139</v>
      </c>
    </row>
    <row r="885" spans="2:65" s="12" customFormat="1" ht="12">
      <c r="B885" s="144"/>
      <c r="D885" s="145" t="s">
        <v>151</v>
      </c>
      <c r="E885" s="146" t="s">
        <v>19</v>
      </c>
      <c r="F885" s="147" t="s">
        <v>1274</v>
      </c>
      <c r="H885" s="148">
        <v>5.97</v>
      </c>
      <c r="I885" s="149"/>
      <c r="L885" s="144"/>
      <c r="M885" s="150"/>
      <c r="T885" s="151"/>
      <c r="AT885" s="146" t="s">
        <v>151</v>
      </c>
      <c r="AU885" s="146" t="s">
        <v>82</v>
      </c>
      <c r="AV885" s="12" t="s">
        <v>82</v>
      </c>
      <c r="AW885" s="12" t="s">
        <v>33</v>
      </c>
      <c r="AX885" s="12" t="s">
        <v>72</v>
      </c>
      <c r="AY885" s="146" t="s">
        <v>139</v>
      </c>
    </row>
    <row r="886" spans="2:65" s="12" customFormat="1" ht="12">
      <c r="B886" s="144"/>
      <c r="D886" s="145" t="s">
        <v>151</v>
      </c>
      <c r="E886" s="146" t="s">
        <v>19</v>
      </c>
      <c r="F886" s="147" t="s">
        <v>1275</v>
      </c>
      <c r="H886" s="148">
        <v>28.49</v>
      </c>
      <c r="I886" s="149"/>
      <c r="L886" s="144"/>
      <c r="M886" s="150"/>
      <c r="T886" s="151"/>
      <c r="AT886" s="146" t="s">
        <v>151</v>
      </c>
      <c r="AU886" s="146" t="s">
        <v>82</v>
      </c>
      <c r="AV886" s="12" t="s">
        <v>82</v>
      </c>
      <c r="AW886" s="12" t="s">
        <v>33</v>
      </c>
      <c r="AX886" s="12" t="s">
        <v>72</v>
      </c>
      <c r="AY886" s="146" t="s">
        <v>139</v>
      </c>
    </row>
    <row r="887" spans="2:65" s="12" customFormat="1" ht="12">
      <c r="B887" s="144"/>
      <c r="D887" s="145" t="s">
        <v>151</v>
      </c>
      <c r="E887" s="146" t="s">
        <v>19</v>
      </c>
      <c r="F887" s="147" t="s">
        <v>1276</v>
      </c>
      <c r="H887" s="148">
        <v>60.03</v>
      </c>
      <c r="I887" s="149"/>
      <c r="L887" s="144"/>
      <c r="M887" s="150"/>
      <c r="T887" s="151"/>
      <c r="AT887" s="146" t="s">
        <v>151</v>
      </c>
      <c r="AU887" s="146" t="s">
        <v>82</v>
      </c>
      <c r="AV887" s="12" t="s">
        <v>82</v>
      </c>
      <c r="AW887" s="12" t="s">
        <v>33</v>
      </c>
      <c r="AX887" s="12" t="s">
        <v>72</v>
      </c>
      <c r="AY887" s="146" t="s">
        <v>139</v>
      </c>
    </row>
    <row r="888" spans="2:65" s="15" customFormat="1" ht="12">
      <c r="B888" s="165"/>
      <c r="D888" s="145" t="s">
        <v>151</v>
      </c>
      <c r="E888" s="166" t="s">
        <v>19</v>
      </c>
      <c r="F888" s="167" t="s">
        <v>1277</v>
      </c>
      <c r="H888" s="168">
        <v>133.21</v>
      </c>
      <c r="I888" s="169"/>
      <c r="L888" s="165"/>
      <c r="M888" s="170"/>
      <c r="T888" s="171"/>
      <c r="AT888" s="166" t="s">
        <v>151</v>
      </c>
      <c r="AU888" s="166" t="s">
        <v>82</v>
      </c>
      <c r="AV888" s="15" t="s">
        <v>176</v>
      </c>
      <c r="AW888" s="15" t="s">
        <v>33</v>
      </c>
      <c r="AX888" s="15" t="s">
        <v>72</v>
      </c>
      <c r="AY888" s="166" t="s">
        <v>139</v>
      </c>
    </row>
    <row r="889" spans="2:65" s="13" customFormat="1" ht="12">
      <c r="B889" s="152"/>
      <c r="D889" s="145" t="s">
        <v>151</v>
      </c>
      <c r="E889" s="153" t="s">
        <v>19</v>
      </c>
      <c r="F889" s="154" t="s">
        <v>163</v>
      </c>
      <c r="H889" s="155">
        <v>156.88</v>
      </c>
      <c r="I889" s="156"/>
      <c r="L889" s="152"/>
      <c r="M889" s="157"/>
      <c r="T889" s="158"/>
      <c r="AT889" s="153" t="s">
        <v>151</v>
      </c>
      <c r="AU889" s="153" t="s">
        <v>82</v>
      </c>
      <c r="AV889" s="13" t="s">
        <v>147</v>
      </c>
      <c r="AW889" s="13" t="s">
        <v>33</v>
      </c>
      <c r="AX889" s="13" t="s">
        <v>80</v>
      </c>
      <c r="AY889" s="153" t="s">
        <v>139</v>
      </c>
    </row>
    <row r="890" spans="2:65" s="1" customFormat="1" ht="21.75" customHeight="1">
      <c r="B890" s="32"/>
      <c r="C890" s="127" t="s">
        <v>1283</v>
      </c>
      <c r="D890" s="127" t="s">
        <v>142</v>
      </c>
      <c r="E890" s="128" t="s">
        <v>1284</v>
      </c>
      <c r="F890" s="129" t="s">
        <v>1285</v>
      </c>
      <c r="G890" s="130" t="s">
        <v>211</v>
      </c>
      <c r="H890" s="131">
        <v>156.88</v>
      </c>
      <c r="I890" s="132"/>
      <c r="J890" s="133">
        <f>ROUND(I890*H890,2)</f>
        <v>0</v>
      </c>
      <c r="K890" s="129" t="s">
        <v>146</v>
      </c>
      <c r="L890" s="32"/>
      <c r="M890" s="134" t="s">
        <v>19</v>
      </c>
      <c r="N890" s="135" t="s">
        <v>43</v>
      </c>
      <c r="P890" s="136">
        <f>O890*H890</f>
        <v>0</v>
      </c>
      <c r="Q890" s="136">
        <v>3.0000000000000001E-5</v>
      </c>
      <c r="R890" s="136">
        <f>Q890*H890</f>
        <v>4.7064000000000003E-3</v>
      </c>
      <c r="S890" s="136">
        <v>0</v>
      </c>
      <c r="T890" s="137">
        <f>S890*H890</f>
        <v>0</v>
      </c>
      <c r="AR890" s="138" t="s">
        <v>286</v>
      </c>
      <c r="AT890" s="138" t="s">
        <v>142</v>
      </c>
      <c r="AU890" s="138" t="s">
        <v>82</v>
      </c>
      <c r="AY890" s="17" t="s">
        <v>139</v>
      </c>
      <c r="BE890" s="139">
        <f>IF(N890="základní",J890,0)</f>
        <v>0</v>
      </c>
      <c r="BF890" s="139">
        <f>IF(N890="snížená",J890,0)</f>
        <v>0</v>
      </c>
      <c r="BG890" s="139">
        <f>IF(N890="zákl. přenesená",J890,0)</f>
        <v>0</v>
      </c>
      <c r="BH890" s="139">
        <f>IF(N890="sníž. přenesená",J890,0)</f>
        <v>0</v>
      </c>
      <c r="BI890" s="139">
        <f>IF(N890="nulová",J890,0)</f>
        <v>0</v>
      </c>
      <c r="BJ890" s="17" t="s">
        <v>80</v>
      </c>
      <c r="BK890" s="139">
        <f>ROUND(I890*H890,2)</f>
        <v>0</v>
      </c>
      <c r="BL890" s="17" t="s">
        <v>286</v>
      </c>
      <c r="BM890" s="138" t="s">
        <v>1286</v>
      </c>
    </row>
    <row r="891" spans="2:65" s="1" customFormat="1" ht="11">
      <c r="B891" s="32"/>
      <c r="D891" s="140" t="s">
        <v>149</v>
      </c>
      <c r="F891" s="141" t="s">
        <v>1287</v>
      </c>
      <c r="I891" s="142"/>
      <c r="L891" s="32"/>
      <c r="M891" s="143"/>
      <c r="T891" s="53"/>
      <c r="AT891" s="17" t="s">
        <v>149</v>
      </c>
      <c r="AU891" s="17" t="s">
        <v>82</v>
      </c>
    </row>
    <row r="892" spans="2:65" s="12" customFormat="1" ht="12">
      <c r="B892" s="144"/>
      <c r="D892" s="145" t="s">
        <v>151</v>
      </c>
      <c r="E892" s="146" t="s">
        <v>19</v>
      </c>
      <c r="F892" s="147" t="s">
        <v>911</v>
      </c>
      <c r="H892" s="148">
        <v>4.3600000000000003</v>
      </c>
      <c r="I892" s="149"/>
      <c r="L892" s="144"/>
      <c r="M892" s="150"/>
      <c r="T892" s="151"/>
      <c r="AT892" s="146" t="s">
        <v>151</v>
      </c>
      <c r="AU892" s="146" t="s">
        <v>82</v>
      </c>
      <c r="AV892" s="12" t="s">
        <v>82</v>
      </c>
      <c r="AW892" s="12" t="s">
        <v>33</v>
      </c>
      <c r="AX892" s="12" t="s">
        <v>72</v>
      </c>
      <c r="AY892" s="146" t="s">
        <v>139</v>
      </c>
    </row>
    <row r="893" spans="2:65" s="12" customFormat="1" ht="12">
      <c r="B893" s="144"/>
      <c r="D893" s="145" t="s">
        <v>151</v>
      </c>
      <c r="E893" s="146" t="s">
        <v>19</v>
      </c>
      <c r="F893" s="147" t="s">
        <v>912</v>
      </c>
      <c r="H893" s="148">
        <v>4.9800000000000004</v>
      </c>
      <c r="I893" s="149"/>
      <c r="L893" s="144"/>
      <c r="M893" s="150"/>
      <c r="T893" s="151"/>
      <c r="AT893" s="146" t="s">
        <v>151</v>
      </c>
      <c r="AU893" s="146" t="s">
        <v>82</v>
      </c>
      <c r="AV893" s="12" t="s">
        <v>82</v>
      </c>
      <c r="AW893" s="12" t="s">
        <v>33</v>
      </c>
      <c r="AX893" s="12" t="s">
        <v>72</v>
      </c>
      <c r="AY893" s="146" t="s">
        <v>139</v>
      </c>
    </row>
    <row r="894" spans="2:65" s="15" customFormat="1" ht="12">
      <c r="B894" s="165"/>
      <c r="D894" s="145" t="s">
        <v>151</v>
      </c>
      <c r="E894" s="166" t="s">
        <v>19</v>
      </c>
      <c r="F894" s="167" t="s">
        <v>857</v>
      </c>
      <c r="H894" s="168">
        <v>9.34</v>
      </c>
      <c r="I894" s="169"/>
      <c r="L894" s="165"/>
      <c r="M894" s="170"/>
      <c r="T894" s="171"/>
      <c r="AT894" s="166" t="s">
        <v>151</v>
      </c>
      <c r="AU894" s="166" t="s">
        <v>82</v>
      </c>
      <c r="AV894" s="15" t="s">
        <v>176</v>
      </c>
      <c r="AW894" s="15" t="s">
        <v>33</v>
      </c>
      <c r="AX894" s="15" t="s">
        <v>72</v>
      </c>
      <c r="AY894" s="166" t="s">
        <v>139</v>
      </c>
    </row>
    <row r="895" spans="2:65" s="12" customFormat="1" ht="12">
      <c r="B895" s="144"/>
      <c r="D895" s="145" t="s">
        <v>151</v>
      </c>
      <c r="E895" s="146" t="s">
        <v>19</v>
      </c>
      <c r="F895" s="147" t="s">
        <v>921</v>
      </c>
      <c r="H895" s="148">
        <v>14.33</v>
      </c>
      <c r="I895" s="149"/>
      <c r="L895" s="144"/>
      <c r="M895" s="150"/>
      <c r="T895" s="151"/>
      <c r="AT895" s="146" t="s">
        <v>151</v>
      </c>
      <c r="AU895" s="146" t="s">
        <v>82</v>
      </c>
      <c r="AV895" s="12" t="s">
        <v>82</v>
      </c>
      <c r="AW895" s="12" t="s">
        <v>33</v>
      </c>
      <c r="AX895" s="12" t="s">
        <v>72</v>
      </c>
      <c r="AY895" s="146" t="s">
        <v>139</v>
      </c>
    </row>
    <row r="896" spans="2:65" s="15" customFormat="1" ht="12">
      <c r="B896" s="165"/>
      <c r="D896" s="145" t="s">
        <v>151</v>
      </c>
      <c r="E896" s="166" t="s">
        <v>19</v>
      </c>
      <c r="F896" s="167" t="s">
        <v>868</v>
      </c>
      <c r="H896" s="168">
        <v>14.33</v>
      </c>
      <c r="I896" s="169"/>
      <c r="L896" s="165"/>
      <c r="M896" s="170"/>
      <c r="T896" s="171"/>
      <c r="AT896" s="166" t="s">
        <v>151</v>
      </c>
      <c r="AU896" s="166" t="s">
        <v>82</v>
      </c>
      <c r="AV896" s="15" t="s">
        <v>176</v>
      </c>
      <c r="AW896" s="15" t="s">
        <v>33</v>
      </c>
      <c r="AX896" s="15" t="s">
        <v>72</v>
      </c>
      <c r="AY896" s="166" t="s">
        <v>139</v>
      </c>
    </row>
    <row r="897" spans="2:65" s="12" customFormat="1" ht="12">
      <c r="B897" s="144"/>
      <c r="D897" s="145" t="s">
        <v>151</v>
      </c>
      <c r="E897" s="146" t="s">
        <v>19</v>
      </c>
      <c r="F897" s="147" t="s">
        <v>1271</v>
      </c>
      <c r="H897" s="148">
        <v>27.26</v>
      </c>
      <c r="I897" s="149"/>
      <c r="L897" s="144"/>
      <c r="M897" s="150"/>
      <c r="T897" s="151"/>
      <c r="AT897" s="146" t="s">
        <v>151</v>
      </c>
      <c r="AU897" s="146" t="s">
        <v>82</v>
      </c>
      <c r="AV897" s="12" t="s">
        <v>82</v>
      </c>
      <c r="AW897" s="12" t="s">
        <v>33</v>
      </c>
      <c r="AX897" s="12" t="s">
        <v>72</v>
      </c>
      <c r="AY897" s="146" t="s">
        <v>139</v>
      </c>
    </row>
    <row r="898" spans="2:65" s="12" customFormat="1" ht="12">
      <c r="B898" s="144"/>
      <c r="D898" s="145" t="s">
        <v>151</v>
      </c>
      <c r="E898" s="146" t="s">
        <v>19</v>
      </c>
      <c r="F898" s="147" t="s">
        <v>1272</v>
      </c>
      <c r="H898" s="148">
        <v>5.54</v>
      </c>
      <c r="I898" s="149"/>
      <c r="L898" s="144"/>
      <c r="M898" s="150"/>
      <c r="T898" s="151"/>
      <c r="AT898" s="146" t="s">
        <v>151</v>
      </c>
      <c r="AU898" s="146" t="s">
        <v>82</v>
      </c>
      <c r="AV898" s="12" t="s">
        <v>82</v>
      </c>
      <c r="AW898" s="12" t="s">
        <v>33</v>
      </c>
      <c r="AX898" s="12" t="s">
        <v>72</v>
      </c>
      <c r="AY898" s="146" t="s">
        <v>139</v>
      </c>
    </row>
    <row r="899" spans="2:65" s="12" customFormat="1" ht="12">
      <c r="B899" s="144"/>
      <c r="D899" s="145" t="s">
        <v>151</v>
      </c>
      <c r="E899" s="146" t="s">
        <v>19</v>
      </c>
      <c r="F899" s="147" t="s">
        <v>1273</v>
      </c>
      <c r="H899" s="148">
        <v>5.92</v>
      </c>
      <c r="I899" s="149"/>
      <c r="L899" s="144"/>
      <c r="M899" s="150"/>
      <c r="T899" s="151"/>
      <c r="AT899" s="146" t="s">
        <v>151</v>
      </c>
      <c r="AU899" s="146" t="s">
        <v>82</v>
      </c>
      <c r="AV899" s="12" t="s">
        <v>82</v>
      </c>
      <c r="AW899" s="12" t="s">
        <v>33</v>
      </c>
      <c r="AX899" s="12" t="s">
        <v>72</v>
      </c>
      <c r="AY899" s="146" t="s">
        <v>139</v>
      </c>
    </row>
    <row r="900" spans="2:65" s="12" customFormat="1" ht="12">
      <c r="B900" s="144"/>
      <c r="D900" s="145" t="s">
        <v>151</v>
      </c>
      <c r="E900" s="146" t="s">
        <v>19</v>
      </c>
      <c r="F900" s="147" t="s">
        <v>1274</v>
      </c>
      <c r="H900" s="148">
        <v>5.97</v>
      </c>
      <c r="I900" s="149"/>
      <c r="L900" s="144"/>
      <c r="M900" s="150"/>
      <c r="T900" s="151"/>
      <c r="AT900" s="146" t="s">
        <v>151</v>
      </c>
      <c r="AU900" s="146" t="s">
        <v>82</v>
      </c>
      <c r="AV900" s="12" t="s">
        <v>82</v>
      </c>
      <c r="AW900" s="12" t="s">
        <v>33</v>
      </c>
      <c r="AX900" s="12" t="s">
        <v>72</v>
      </c>
      <c r="AY900" s="146" t="s">
        <v>139</v>
      </c>
    </row>
    <row r="901" spans="2:65" s="12" customFormat="1" ht="12">
      <c r="B901" s="144"/>
      <c r="D901" s="145" t="s">
        <v>151</v>
      </c>
      <c r="E901" s="146" t="s">
        <v>19</v>
      </c>
      <c r="F901" s="147" t="s">
        <v>1275</v>
      </c>
      <c r="H901" s="148">
        <v>28.49</v>
      </c>
      <c r="I901" s="149"/>
      <c r="L901" s="144"/>
      <c r="M901" s="150"/>
      <c r="T901" s="151"/>
      <c r="AT901" s="146" t="s">
        <v>151</v>
      </c>
      <c r="AU901" s="146" t="s">
        <v>82</v>
      </c>
      <c r="AV901" s="12" t="s">
        <v>82</v>
      </c>
      <c r="AW901" s="12" t="s">
        <v>33</v>
      </c>
      <c r="AX901" s="12" t="s">
        <v>72</v>
      </c>
      <c r="AY901" s="146" t="s">
        <v>139</v>
      </c>
    </row>
    <row r="902" spans="2:65" s="12" customFormat="1" ht="12">
      <c r="B902" s="144"/>
      <c r="D902" s="145" t="s">
        <v>151</v>
      </c>
      <c r="E902" s="146" t="s">
        <v>19</v>
      </c>
      <c r="F902" s="147" t="s">
        <v>1276</v>
      </c>
      <c r="H902" s="148">
        <v>60.03</v>
      </c>
      <c r="I902" s="149"/>
      <c r="L902" s="144"/>
      <c r="M902" s="150"/>
      <c r="T902" s="151"/>
      <c r="AT902" s="146" t="s">
        <v>151</v>
      </c>
      <c r="AU902" s="146" t="s">
        <v>82</v>
      </c>
      <c r="AV902" s="12" t="s">
        <v>82</v>
      </c>
      <c r="AW902" s="12" t="s">
        <v>33</v>
      </c>
      <c r="AX902" s="12" t="s">
        <v>72</v>
      </c>
      <c r="AY902" s="146" t="s">
        <v>139</v>
      </c>
    </row>
    <row r="903" spans="2:65" s="15" customFormat="1" ht="12">
      <c r="B903" s="165"/>
      <c r="D903" s="145" t="s">
        <v>151</v>
      </c>
      <c r="E903" s="166" t="s">
        <v>19</v>
      </c>
      <c r="F903" s="167" t="s">
        <v>1277</v>
      </c>
      <c r="H903" s="168">
        <v>133.21</v>
      </c>
      <c r="I903" s="169"/>
      <c r="L903" s="165"/>
      <c r="M903" s="170"/>
      <c r="T903" s="171"/>
      <c r="AT903" s="166" t="s">
        <v>151</v>
      </c>
      <c r="AU903" s="166" t="s">
        <v>82</v>
      </c>
      <c r="AV903" s="15" t="s">
        <v>176</v>
      </c>
      <c r="AW903" s="15" t="s">
        <v>33</v>
      </c>
      <c r="AX903" s="15" t="s">
        <v>72</v>
      </c>
      <c r="AY903" s="166" t="s">
        <v>139</v>
      </c>
    </row>
    <row r="904" spans="2:65" s="13" customFormat="1" ht="12">
      <c r="B904" s="152"/>
      <c r="D904" s="145" t="s">
        <v>151</v>
      </c>
      <c r="E904" s="153" t="s">
        <v>19</v>
      </c>
      <c r="F904" s="154" t="s">
        <v>163</v>
      </c>
      <c r="H904" s="155">
        <v>156.88</v>
      </c>
      <c r="I904" s="156"/>
      <c r="L904" s="152"/>
      <c r="M904" s="157"/>
      <c r="T904" s="158"/>
      <c r="AT904" s="153" t="s">
        <v>151</v>
      </c>
      <c r="AU904" s="153" t="s">
        <v>82</v>
      </c>
      <c r="AV904" s="13" t="s">
        <v>147</v>
      </c>
      <c r="AW904" s="13" t="s">
        <v>33</v>
      </c>
      <c r="AX904" s="13" t="s">
        <v>80</v>
      </c>
      <c r="AY904" s="153" t="s">
        <v>139</v>
      </c>
    </row>
    <row r="905" spans="2:65" s="1" customFormat="1" ht="33" customHeight="1">
      <c r="B905" s="32"/>
      <c r="C905" s="127" t="s">
        <v>1288</v>
      </c>
      <c r="D905" s="127" t="s">
        <v>142</v>
      </c>
      <c r="E905" s="128" t="s">
        <v>1289</v>
      </c>
      <c r="F905" s="129" t="s">
        <v>1290</v>
      </c>
      <c r="G905" s="130" t="s">
        <v>211</v>
      </c>
      <c r="H905" s="131">
        <v>156.88</v>
      </c>
      <c r="I905" s="132"/>
      <c r="J905" s="133">
        <f>ROUND(I905*H905,2)</f>
        <v>0</v>
      </c>
      <c r="K905" s="129" t="s">
        <v>146</v>
      </c>
      <c r="L905" s="32"/>
      <c r="M905" s="134" t="s">
        <v>19</v>
      </c>
      <c r="N905" s="135" t="s">
        <v>43</v>
      </c>
      <c r="P905" s="136">
        <f>O905*H905</f>
        <v>0</v>
      </c>
      <c r="Q905" s="136">
        <v>1.4999999999999999E-2</v>
      </c>
      <c r="R905" s="136">
        <f>Q905*H905</f>
        <v>2.3531999999999997</v>
      </c>
      <c r="S905" s="136">
        <v>0</v>
      </c>
      <c r="T905" s="137">
        <f>S905*H905</f>
        <v>0</v>
      </c>
      <c r="AR905" s="138" t="s">
        <v>286</v>
      </c>
      <c r="AT905" s="138" t="s">
        <v>142</v>
      </c>
      <c r="AU905" s="138" t="s">
        <v>82</v>
      </c>
      <c r="AY905" s="17" t="s">
        <v>139</v>
      </c>
      <c r="BE905" s="139">
        <f>IF(N905="základní",J905,0)</f>
        <v>0</v>
      </c>
      <c r="BF905" s="139">
        <f>IF(N905="snížená",J905,0)</f>
        <v>0</v>
      </c>
      <c r="BG905" s="139">
        <f>IF(N905="zákl. přenesená",J905,0)</f>
        <v>0</v>
      </c>
      <c r="BH905" s="139">
        <f>IF(N905="sníž. přenesená",J905,0)</f>
        <v>0</v>
      </c>
      <c r="BI905" s="139">
        <f>IF(N905="nulová",J905,0)</f>
        <v>0</v>
      </c>
      <c r="BJ905" s="17" t="s">
        <v>80</v>
      </c>
      <c r="BK905" s="139">
        <f>ROUND(I905*H905,2)</f>
        <v>0</v>
      </c>
      <c r="BL905" s="17" t="s">
        <v>286</v>
      </c>
      <c r="BM905" s="138" t="s">
        <v>1291</v>
      </c>
    </row>
    <row r="906" spans="2:65" s="1" customFormat="1" ht="11">
      <c r="B906" s="32"/>
      <c r="D906" s="140" t="s">
        <v>149</v>
      </c>
      <c r="F906" s="141" t="s">
        <v>1292</v>
      </c>
      <c r="I906" s="142"/>
      <c r="L906" s="32"/>
      <c r="M906" s="143"/>
      <c r="T906" s="53"/>
      <c r="AT906" s="17" t="s">
        <v>149</v>
      </c>
      <c r="AU906" s="17" t="s">
        <v>82</v>
      </c>
    </row>
    <row r="907" spans="2:65" s="12" customFormat="1" ht="12">
      <c r="B907" s="144"/>
      <c r="D907" s="145" t="s">
        <v>151</v>
      </c>
      <c r="E907" s="146" t="s">
        <v>19</v>
      </c>
      <c r="F907" s="147" t="s">
        <v>911</v>
      </c>
      <c r="H907" s="148">
        <v>4.3600000000000003</v>
      </c>
      <c r="I907" s="149"/>
      <c r="L907" s="144"/>
      <c r="M907" s="150"/>
      <c r="T907" s="151"/>
      <c r="AT907" s="146" t="s">
        <v>151</v>
      </c>
      <c r="AU907" s="146" t="s">
        <v>82</v>
      </c>
      <c r="AV907" s="12" t="s">
        <v>82</v>
      </c>
      <c r="AW907" s="12" t="s">
        <v>33</v>
      </c>
      <c r="AX907" s="12" t="s">
        <v>72</v>
      </c>
      <c r="AY907" s="146" t="s">
        <v>139</v>
      </c>
    </row>
    <row r="908" spans="2:65" s="12" customFormat="1" ht="12">
      <c r="B908" s="144"/>
      <c r="D908" s="145" t="s">
        <v>151</v>
      </c>
      <c r="E908" s="146" t="s">
        <v>19</v>
      </c>
      <c r="F908" s="147" t="s">
        <v>912</v>
      </c>
      <c r="H908" s="148">
        <v>4.9800000000000004</v>
      </c>
      <c r="I908" s="149"/>
      <c r="L908" s="144"/>
      <c r="M908" s="150"/>
      <c r="T908" s="151"/>
      <c r="AT908" s="146" t="s">
        <v>151</v>
      </c>
      <c r="AU908" s="146" t="s">
        <v>82</v>
      </c>
      <c r="AV908" s="12" t="s">
        <v>82</v>
      </c>
      <c r="AW908" s="12" t="s">
        <v>33</v>
      </c>
      <c r="AX908" s="12" t="s">
        <v>72</v>
      </c>
      <c r="AY908" s="146" t="s">
        <v>139</v>
      </c>
    </row>
    <row r="909" spans="2:65" s="15" customFormat="1" ht="12">
      <c r="B909" s="165"/>
      <c r="D909" s="145" t="s">
        <v>151</v>
      </c>
      <c r="E909" s="166" t="s">
        <v>19</v>
      </c>
      <c r="F909" s="167" t="s">
        <v>857</v>
      </c>
      <c r="H909" s="168">
        <v>9.34</v>
      </c>
      <c r="I909" s="169"/>
      <c r="L909" s="165"/>
      <c r="M909" s="170"/>
      <c r="T909" s="171"/>
      <c r="AT909" s="166" t="s">
        <v>151</v>
      </c>
      <c r="AU909" s="166" t="s">
        <v>82</v>
      </c>
      <c r="AV909" s="15" t="s">
        <v>176</v>
      </c>
      <c r="AW909" s="15" t="s">
        <v>33</v>
      </c>
      <c r="AX909" s="15" t="s">
        <v>72</v>
      </c>
      <c r="AY909" s="166" t="s">
        <v>139</v>
      </c>
    </row>
    <row r="910" spans="2:65" s="12" customFormat="1" ht="12">
      <c r="B910" s="144"/>
      <c r="D910" s="145" t="s">
        <v>151</v>
      </c>
      <c r="E910" s="146" t="s">
        <v>19</v>
      </c>
      <c r="F910" s="147" t="s">
        <v>921</v>
      </c>
      <c r="H910" s="148">
        <v>14.33</v>
      </c>
      <c r="I910" s="149"/>
      <c r="L910" s="144"/>
      <c r="M910" s="150"/>
      <c r="T910" s="151"/>
      <c r="AT910" s="146" t="s">
        <v>151</v>
      </c>
      <c r="AU910" s="146" t="s">
        <v>82</v>
      </c>
      <c r="AV910" s="12" t="s">
        <v>82</v>
      </c>
      <c r="AW910" s="12" t="s">
        <v>33</v>
      </c>
      <c r="AX910" s="12" t="s">
        <v>72</v>
      </c>
      <c r="AY910" s="146" t="s">
        <v>139</v>
      </c>
    </row>
    <row r="911" spans="2:65" s="15" customFormat="1" ht="12">
      <c r="B911" s="165"/>
      <c r="D911" s="145" t="s">
        <v>151</v>
      </c>
      <c r="E911" s="166" t="s">
        <v>19</v>
      </c>
      <c r="F911" s="167" t="s">
        <v>868</v>
      </c>
      <c r="H911" s="168">
        <v>14.33</v>
      </c>
      <c r="I911" s="169"/>
      <c r="L911" s="165"/>
      <c r="M911" s="170"/>
      <c r="T911" s="171"/>
      <c r="AT911" s="166" t="s">
        <v>151</v>
      </c>
      <c r="AU911" s="166" t="s">
        <v>82</v>
      </c>
      <c r="AV911" s="15" t="s">
        <v>176</v>
      </c>
      <c r="AW911" s="15" t="s">
        <v>33</v>
      </c>
      <c r="AX911" s="15" t="s">
        <v>72</v>
      </c>
      <c r="AY911" s="166" t="s">
        <v>139</v>
      </c>
    </row>
    <row r="912" spans="2:65" s="12" customFormat="1" ht="12">
      <c r="B912" s="144"/>
      <c r="D912" s="145" t="s">
        <v>151</v>
      </c>
      <c r="E912" s="146" t="s">
        <v>19</v>
      </c>
      <c r="F912" s="147" t="s">
        <v>1271</v>
      </c>
      <c r="H912" s="148">
        <v>27.26</v>
      </c>
      <c r="I912" s="149"/>
      <c r="L912" s="144"/>
      <c r="M912" s="150"/>
      <c r="T912" s="151"/>
      <c r="AT912" s="146" t="s">
        <v>151</v>
      </c>
      <c r="AU912" s="146" t="s">
        <v>82</v>
      </c>
      <c r="AV912" s="12" t="s">
        <v>82</v>
      </c>
      <c r="AW912" s="12" t="s">
        <v>33</v>
      </c>
      <c r="AX912" s="12" t="s">
        <v>72</v>
      </c>
      <c r="AY912" s="146" t="s">
        <v>139</v>
      </c>
    </row>
    <row r="913" spans="2:65" s="12" customFormat="1" ht="12">
      <c r="B913" s="144"/>
      <c r="D913" s="145" t="s">
        <v>151</v>
      </c>
      <c r="E913" s="146" t="s">
        <v>19</v>
      </c>
      <c r="F913" s="147" t="s">
        <v>1272</v>
      </c>
      <c r="H913" s="148">
        <v>5.54</v>
      </c>
      <c r="I913" s="149"/>
      <c r="L913" s="144"/>
      <c r="M913" s="150"/>
      <c r="T913" s="151"/>
      <c r="AT913" s="146" t="s">
        <v>151</v>
      </c>
      <c r="AU913" s="146" t="s">
        <v>82</v>
      </c>
      <c r="AV913" s="12" t="s">
        <v>82</v>
      </c>
      <c r="AW913" s="12" t="s">
        <v>33</v>
      </c>
      <c r="AX913" s="12" t="s">
        <v>72</v>
      </c>
      <c r="AY913" s="146" t="s">
        <v>139</v>
      </c>
    </row>
    <row r="914" spans="2:65" s="12" customFormat="1" ht="12">
      <c r="B914" s="144"/>
      <c r="D914" s="145" t="s">
        <v>151</v>
      </c>
      <c r="E914" s="146" t="s">
        <v>19</v>
      </c>
      <c r="F914" s="147" t="s">
        <v>1273</v>
      </c>
      <c r="H914" s="148">
        <v>5.92</v>
      </c>
      <c r="I914" s="149"/>
      <c r="L914" s="144"/>
      <c r="M914" s="150"/>
      <c r="T914" s="151"/>
      <c r="AT914" s="146" t="s">
        <v>151</v>
      </c>
      <c r="AU914" s="146" t="s">
        <v>82</v>
      </c>
      <c r="AV914" s="12" t="s">
        <v>82</v>
      </c>
      <c r="AW914" s="12" t="s">
        <v>33</v>
      </c>
      <c r="AX914" s="12" t="s">
        <v>72</v>
      </c>
      <c r="AY914" s="146" t="s">
        <v>139</v>
      </c>
    </row>
    <row r="915" spans="2:65" s="12" customFormat="1" ht="12">
      <c r="B915" s="144"/>
      <c r="D915" s="145" t="s">
        <v>151</v>
      </c>
      <c r="E915" s="146" t="s">
        <v>19</v>
      </c>
      <c r="F915" s="147" t="s">
        <v>1274</v>
      </c>
      <c r="H915" s="148">
        <v>5.97</v>
      </c>
      <c r="I915" s="149"/>
      <c r="L915" s="144"/>
      <c r="M915" s="150"/>
      <c r="T915" s="151"/>
      <c r="AT915" s="146" t="s">
        <v>151</v>
      </c>
      <c r="AU915" s="146" t="s">
        <v>82</v>
      </c>
      <c r="AV915" s="12" t="s">
        <v>82</v>
      </c>
      <c r="AW915" s="12" t="s">
        <v>33</v>
      </c>
      <c r="AX915" s="12" t="s">
        <v>72</v>
      </c>
      <c r="AY915" s="146" t="s">
        <v>139</v>
      </c>
    </row>
    <row r="916" spans="2:65" s="12" customFormat="1" ht="12">
      <c r="B916" s="144"/>
      <c r="D916" s="145" t="s">
        <v>151</v>
      </c>
      <c r="E916" s="146" t="s">
        <v>19</v>
      </c>
      <c r="F916" s="147" t="s">
        <v>1275</v>
      </c>
      <c r="H916" s="148">
        <v>28.49</v>
      </c>
      <c r="I916" s="149"/>
      <c r="L916" s="144"/>
      <c r="M916" s="150"/>
      <c r="T916" s="151"/>
      <c r="AT916" s="146" t="s">
        <v>151</v>
      </c>
      <c r="AU916" s="146" t="s">
        <v>82</v>
      </c>
      <c r="AV916" s="12" t="s">
        <v>82</v>
      </c>
      <c r="AW916" s="12" t="s">
        <v>33</v>
      </c>
      <c r="AX916" s="12" t="s">
        <v>72</v>
      </c>
      <c r="AY916" s="146" t="s">
        <v>139</v>
      </c>
    </row>
    <row r="917" spans="2:65" s="12" customFormat="1" ht="12">
      <c r="B917" s="144"/>
      <c r="D917" s="145" t="s">
        <v>151</v>
      </c>
      <c r="E917" s="146" t="s">
        <v>19</v>
      </c>
      <c r="F917" s="147" t="s">
        <v>1276</v>
      </c>
      <c r="H917" s="148">
        <v>60.03</v>
      </c>
      <c r="I917" s="149"/>
      <c r="L917" s="144"/>
      <c r="M917" s="150"/>
      <c r="T917" s="151"/>
      <c r="AT917" s="146" t="s">
        <v>151</v>
      </c>
      <c r="AU917" s="146" t="s">
        <v>82</v>
      </c>
      <c r="AV917" s="12" t="s">
        <v>82</v>
      </c>
      <c r="AW917" s="12" t="s">
        <v>33</v>
      </c>
      <c r="AX917" s="12" t="s">
        <v>72</v>
      </c>
      <c r="AY917" s="146" t="s">
        <v>139</v>
      </c>
    </row>
    <row r="918" spans="2:65" s="15" customFormat="1" ht="12">
      <c r="B918" s="165"/>
      <c r="D918" s="145" t="s">
        <v>151</v>
      </c>
      <c r="E918" s="166" t="s">
        <v>19</v>
      </c>
      <c r="F918" s="167" t="s">
        <v>1277</v>
      </c>
      <c r="H918" s="168">
        <v>133.21</v>
      </c>
      <c r="I918" s="169"/>
      <c r="L918" s="165"/>
      <c r="M918" s="170"/>
      <c r="T918" s="171"/>
      <c r="AT918" s="166" t="s">
        <v>151</v>
      </c>
      <c r="AU918" s="166" t="s">
        <v>82</v>
      </c>
      <c r="AV918" s="15" t="s">
        <v>176</v>
      </c>
      <c r="AW918" s="15" t="s">
        <v>33</v>
      </c>
      <c r="AX918" s="15" t="s">
        <v>72</v>
      </c>
      <c r="AY918" s="166" t="s">
        <v>139</v>
      </c>
    </row>
    <row r="919" spans="2:65" s="13" customFormat="1" ht="12">
      <c r="B919" s="152"/>
      <c r="D919" s="145" t="s">
        <v>151</v>
      </c>
      <c r="E919" s="153" t="s">
        <v>19</v>
      </c>
      <c r="F919" s="154" t="s">
        <v>163</v>
      </c>
      <c r="H919" s="155">
        <v>156.88</v>
      </c>
      <c r="I919" s="156"/>
      <c r="L919" s="152"/>
      <c r="M919" s="157"/>
      <c r="T919" s="158"/>
      <c r="AT919" s="153" t="s">
        <v>151</v>
      </c>
      <c r="AU919" s="153" t="s">
        <v>82</v>
      </c>
      <c r="AV919" s="13" t="s">
        <v>147</v>
      </c>
      <c r="AW919" s="13" t="s">
        <v>33</v>
      </c>
      <c r="AX919" s="13" t="s">
        <v>80</v>
      </c>
      <c r="AY919" s="153" t="s">
        <v>139</v>
      </c>
    </row>
    <row r="920" spans="2:65" s="1" customFormat="1" ht="24.25" customHeight="1">
      <c r="B920" s="32"/>
      <c r="C920" s="127" t="s">
        <v>1293</v>
      </c>
      <c r="D920" s="127" t="s">
        <v>142</v>
      </c>
      <c r="E920" s="128" t="s">
        <v>1294</v>
      </c>
      <c r="F920" s="129" t="s">
        <v>1295</v>
      </c>
      <c r="G920" s="130" t="s">
        <v>211</v>
      </c>
      <c r="H920" s="131">
        <v>142.55000000000001</v>
      </c>
      <c r="I920" s="132"/>
      <c r="J920" s="133">
        <f>ROUND(I920*H920,2)</f>
        <v>0</v>
      </c>
      <c r="K920" s="129" t="s">
        <v>146</v>
      </c>
      <c r="L920" s="32"/>
      <c r="M920" s="134" t="s">
        <v>19</v>
      </c>
      <c r="N920" s="135" t="s">
        <v>43</v>
      </c>
      <c r="P920" s="136">
        <f>O920*H920</f>
        <v>0</v>
      </c>
      <c r="Q920" s="136">
        <v>2.9999999999999997E-4</v>
      </c>
      <c r="R920" s="136">
        <f>Q920*H920</f>
        <v>4.2764999999999997E-2</v>
      </c>
      <c r="S920" s="136">
        <v>0</v>
      </c>
      <c r="T920" s="137">
        <f>S920*H920</f>
        <v>0</v>
      </c>
      <c r="AR920" s="138" t="s">
        <v>286</v>
      </c>
      <c r="AT920" s="138" t="s">
        <v>142</v>
      </c>
      <c r="AU920" s="138" t="s">
        <v>82</v>
      </c>
      <c r="AY920" s="17" t="s">
        <v>139</v>
      </c>
      <c r="BE920" s="139">
        <f>IF(N920="základní",J920,0)</f>
        <v>0</v>
      </c>
      <c r="BF920" s="139">
        <f>IF(N920="snížená",J920,0)</f>
        <v>0</v>
      </c>
      <c r="BG920" s="139">
        <f>IF(N920="zákl. přenesená",J920,0)</f>
        <v>0</v>
      </c>
      <c r="BH920" s="139">
        <f>IF(N920="sníž. přenesená",J920,0)</f>
        <v>0</v>
      </c>
      <c r="BI920" s="139">
        <f>IF(N920="nulová",J920,0)</f>
        <v>0</v>
      </c>
      <c r="BJ920" s="17" t="s">
        <v>80</v>
      </c>
      <c r="BK920" s="139">
        <f>ROUND(I920*H920,2)</f>
        <v>0</v>
      </c>
      <c r="BL920" s="17" t="s">
        <v>286</v>
      </c>
      <c r="BM920" s="138" t="s">
        <v>1296</v>
      </c>
    </row>
    <row r="921" spans="2:65" s="1" customFormat="1" ht="11">
      <c r="B921" s="32"/>
      <c r="D921" s="140" t="s">
        <v>149</v>
      </c>
      <c r="F921" s="141" t="s">
        <v>1297</v>
      </c>
      <c r="I921" s="142"/>
      <c r="L921" s="32"/>
      <c r="M921" s="143"/>
      <c r="T921" s="53"/>
      <c r="AT921" s="17" t="s">
        <v>149</v>
      </c>
      <c r="AU921" s="17" t="s">
        <v>82</v>
      </c>
    </row>
    <row r="922" spans="2:65" s="12" customFormat="1" ht="12">
      <c r="B922" s="144"/>
      <c r="D922" s="145" t="s">
        <v>151</v>
      </c>
      <c r="E922" s="146" t="s">
        <v>19</v>
      </c>
      <c r="F922" s="147" t="s">
        <v>911</v>
      </c>
      <c r="H922" s="148">
        <v>4.3600000000000003</v>
      </c>
      <c r="I922" s="149"/>
      <c r="L922" s="144"/>
      <c r="M922" s="150"/>
      <c r="T922" s="151"/>
      <c r="AT922" s="146" t="s">
        <v>151</v>
      </c>
      <c r="AU922" s="146" t="s">
        <v>82</v>
      </c>
      <c r="AV922" s="12" t="s">
        <v>82</v>
      </c>
      <c r="AW922" s="12" t="s">
        <v>33</v>
      </c>
      <c r="AX922" s="12" t="s">
        <v>72</v>
      </c>
      <c r="AY922" s="146" t="s">
        <v>139</v>
      </c>
    </row>
    <row r="923" spans="2:65" s="12" customFormat="1" ht="12">
      <c r="B923" s="144"/>
      <c r="D923" s="145" t="s">
        <v>151</v>
      </c>
      <c r="E923" s="146" t="s">
        <v>19</v>
      </c>
      <c r="F923" s="147" t="s">
        <v>912</v>
      </c>
      <c r="H923" s="148">
        <v>4.9800000000000004</v>
      </c>
      <c r="I923" s="149"/>
      <c r="L923" s="144"/>
      <c r="M923" s="150"/>
      <c r="T923" s="151"/>
      <c r="AT923" s="146" t="s">
        <v>151</v>
      </c>
      <c r="AU923" s="146" t="s">
        <v>82</v>
      </c>
      <c r="AV923" s="12" t="s">
        <v>82</v>
      </c>
      <c r="AW923" s="12" t="s">
        <v>33</v>
      </c>
      <c r="AX923" s="12" t="s">
        <v>72</v>
      </c>
      <c r="AY923" s="146" t="s">
        <v>139</v>
      </c>
    </row>
    <row r="924" spans="2:65" s="15" customFormat="1" ht="12">
      <c r="B924" s="165"/>
      <c r="D924" s="145" t="s">
        <v>151</v>
      </c>
      <c r="E924" s="166" t="s">
        <v>19</v>
      </c>
      <c r="F924" s="167" t="s">
        <v>857</v>
      </c>
      <c r="H924" s="168">
        <v>9.34</v>
      </c>
      <c r="I924" s="169"/>
      <c r="L924" s="165"/>
      <c r="M924" s="170"/>
      <c r="T924" s="171"/>
      <c r="AT924" s="166" t="s">
        <v>151</v>
      </c>
      <c r="AU924" s="166" t="s">
        <v>82</v>
      </c>
      <c r="AV924" s="15" t="s">
        <v>176</v>
      </c>
      <c r="AW924" s="15" t="s">
        <v>33</v>
      </c>
      <c r="AX924" s="15" t="s">
        <v>72</v>
      </c>
      <c r="AY924" s="166" t="s">
        <v>139</v>
      </c>
    </row>
    <row r="925" spans="2:65" s="12" customFormat="1" ht="12">
      <c r="B925" s="144"/>
      <c r="D925" s="145" t="s">
        <v>151</v>
      </c>
      <c r="E925" s="146" t="s">
        <v>19</v>
      </c>
      <c r="F925" s="147" t="s">
        <v>1271</v>
      </c>
      <c r="H925" s="148">
        <v>27.26</v>
      </c>
      <c r="I925" s="149"/>
      <c r="L925" s="144"/>
      <c r="M925" s="150"/>
      <c r="T925" s="151"/>
      <c r="AT925" s="146" t="s">
        <v>151</v>
      </c>
      <c r="AU925" s="146" t="s">
        <v>82</v>
      </c>
      <c r="AV925" s="12" t="s">
        <v>82</v>
      </c>
      <c r="AW925" s="12" t="s">
        <v>33</v>
      </c>
      <c r="AX925" s="12" t="s">
        <v>72</v>
      </c>
      <c r="AY925" s="146" t="s">
        <v>139</v>
      </c>
    </row>
    <row r="926" spans="2:65" s="12" customFormat="1" ht="12">
      <c r="B926" s="144"/>
      <c r="D926" s="145" t="s">
        <v>151</v>
      </c>
      <c r="E926" s="146" t="s">
        <v>19</v>
      </c>
      <c r="F926" s="147" t="s">
        <v>1272</v>
      </c>
      <c r="H926" s="148">
        <v>5.54</v>
      </c>
      <c r="I926" s="149"/>
      <c r="L926" s="144"/>
      <c r="M926" s="150"/>
      <c r="T926" s="151"/>
      <c r="AT926" s="146" t="s">
        <v>151</v>
      </c>
      <c r="AU926" s="146" t="s">
        <v>82</v>
      </c>
      <c r="AV926" s="12" t="s">
        <v>82</v>
      </c>
      <c r="AW926" s="12" t="s">
        <v>33</v>
      </c>
      <c r="AX926" s="12" t="s">
        <v>72</v>
      </c>
      <c r="AY926" s="146" t="s">
        <v>139</v>
      </c>
    </row>
    <row r="927" spans="2:65" s="12" customFormat="1" ht="12">
      <c r="B927" s="144"/>
      <c r="D927" s="145" t="s">
        <v>151</v>
      </c>
      <c r="E927" s="146" t="s">
        <v>19</v>
      </c>
      <c r="F927" s="147" t="s">
        <v>1273</v>
      </c>
      <c r="H927" s="148">
        <v>5.92</v>
      </c>
      <c r="I927" s="149"/>
      <c r="L927" s="144"/>
      <c r="M927" s="150"/>
      <c r="T927" s="151"/>
      <c r="AT927" s="146" t="s">
        <v>151</v>
      </c>
      <c r="AU927" s="146" t="s">
        <v>82</v>
      </c>
      <c r="AV927" s="12" t="s">
        <v>82</v>
      </c>
      <c r="AW927" s="12" t="s">
        <v>33</v>
      </c>
      <c r="AX927" s="12" t="s">
        <v>72</v>
      </c>
      <c r="AY927" s="146" t="s">
        <v>139</v>
      </c>
    </row>
    <row r="928" spans="2:65" s="12" customFormat="1" ht="12">
      <c r="B928" s="144"/>
      <c r="D928" s="145" t="s">
        <v>151</v>
      </c>
      <c r="E928" s="146" t="s">
        <v>19</v>
      </c>
      <c r="F928" s="147" t="s">
        <v>1274</v>
      </c>
      <c r="H928" s="148">
        <v>5.97</v>
      </c>
      <c r="I928" s="149"/>
      <c r="L928" s="144"/>
      <c r="M928" s="150"/>
      <c r="T928" s="151"/>
      <c r="AT928" s="146" t="s">
        <v>151</v>
      </c>
      <c r="AU928" s="146" t="s">
        <v>82</v>
      </c>
      <c r="AV928" s="12" t="s">
        <v>82</v>
      </c>
      <c r="AW928" s="12" t="s">
        <v>33</v>
      </c>
      <c r="AX928" s="12" t="s">
        <v>72</v>
      </c>
      <c r="AY928" s="146" t="s">
        <v>139</v>
      </c>
    </row>
    <row r="929" spans="2:65" s="12" customFormat="1" ht="12">
      <c r="B929" s="144"/>
      <c r="D929" s="145" t="s">
        <v>151</v>
      </c>
      <c r="E929" s="146" t="s">
        <v>19</v>
      </c>
      <c r="F929" s="147" t="s">
        <v>1275</v>
      </c>
      <c r="H929" s="148">
        <v>28.49</v>
      </c>
      <c r="I929" s="149"/>
      <c r="L929" s="144"/>
      <c r="M929" s="150"/>
      <c r="T929" s="151"/>
      <c r="AT929" s="146" t="s">
        <v>151</v>
      </c>
      <c r="AU929" s="146" t="s">
        <v>82</v>
      </c>
      <c r="AV929" s="12" t="s">
        <v>82</v>
      </c>
      <c r="AW929" s="12" t="s">
        <v>33</v>
      </c>
      <c r="AX929" s="12" t="s">
        <v>72</v>
      </c>
      <c r="AY929" s="146" t="s">
        <v>139</v>
      </c>
    </row>
    <row r="930" spans="2:65" s="12" customFormat="1" ht="12">
      <c r="B930" s="144"/>
      <c r="D930" s="145" t="s">
        <v>151</v>
      </c>
      <c r="E930" s="146" t="s">
        <v>19</v>
      </c>
      <c r="F930" s="147" t="s">
        <v>1276</v>
      </c>
      <c r="H930" s="148">
        <v>60.03</v>
      </c>
      <c r="I930" s="149"/>
      <c r="L930" s="144"/>
      <c r="M930" s="150"/>
      <c r="T930" s="151"/>
      <c r="AT930" s="146" t="s">
        <v>151</v>
      </c>
      <c r="AU930" s="146" t="s">
        <v>82</v>
      </c>
      <c r="AV930" s="12" t="s">
        <v>82</v>
      </c>
      <c r="AW930" s="12" t="s">
        <v>33</v>
      </c>
      <c r="AX930" s="12" t="s">
        <v>72</v>
      </c>
      <c r="AY930" s="146" t="s">
        <v>139</v>
      </c>
    </row>
    <row r="931" spans="2:65" s="15" customFormat="1" ht="12">
      <c r="B931" s="165"/>
      <c r="D931" s="145" t="s">
        <v>151</v>
      </c>
      <c r="E931" s="166" t="s">
        <v>19</v>
      </c>
      <c r="F931" s="167" t="s">
        <v>1277</v>
      </c>
      <c r="H931" s="168">
        <v>133.21</v>
      </c>
      <c r="I931" s="169"/>
      <c r="L931" s="165"/>
      <c r="M931" s="170"/>
      <c r="T931" s="171"/>
      <c r="AT931" s="166" t="s">
        <v>151</v>
      </c>
      <c r="AU931" s="166" t="s">
        <v>82</v>
      </c>
      <c r="AV931" s="15" t="s">
        <v>176</v>
      </c>
      <c r="AW931" s="15" t="s">
        <v>33</v>
      </c>
      <c r="AX931" s="15" t="s">
        <v>72</v>
      </c>
      <c r="AY931" s="166" t="s">
        <v>139</v>
      </c>
    </row>
    <row r="932" spans="2:65" s="13" customFormat="1" ht="12">
      <c r="B932" s="152"/>
      <c r="D932" s="145" t="s">
        <v>151</v>
      </c>
      <c r="E932" s="153" t="s">
        <v>19</v>
      </c>
      <c r="F932" s="154" t="s">
        <v>163</v>
      </c>
      <c r="H932" s="155">
        <v>142.55000000000001</v>
      </c>
      <c r="I932" s="156"/>
      <c r="L932" s="152"/>
      <c r="M932" s="157"/>
      <c r="T932" s="158"/>
      <c r="AT932" s="153" t="s">
        <v>151</v>
      </c>
      <c r="AU932" s="153" t="s">
        <v>82</v>
      </c>
      <c r="AV932" s="13" t="s">
        <v>147</v>
      </c>
      <c r="AW932" s="13" t="s">
        <v>33</v>
      </c>
      <c r="AX932" s="13" t="s">
        <v>80</v>
      </c>
      <c r="AY932" s="153" t="s">
        <v>139</v>
      </c>
    </row>
    <row r="933" spans="2:65" s="1" customFormat="1" ht="16.5" customHeight="1">
      <c r="B933" s="32"/>
      <c r="C933" s="172" t="s">
        <v>1298</v>
      </c>
      <c r="D933" s="172" t="s">
        <v>519</v>
      </c>
      <c r="E933" s="173" t="s">
        <v>1299</v>
      </c>
      <c r="F933" s="174" t="s">
        <v>1300</v>
      </c>
      <c r="G933" s="175" t="s">
        <v>211</v>
      </c>
      <c r="H933" s="176">
        <v>156.80500000000001</v>
      </c>
      <c r="I933" s="177"/>
      <c r="J933" s="178">
        <f>ROUND(I933*H933,2)</f>
        <v>0</v>
      </c>
      <c r="K933" s="174" t="s">
        <v>146</v>
      </c>
      <c r="L933" s="179"/>
      <c r="M933" s="180" t="s">
        <v>19</v>
      </c>
      <c r="N933" s="181" t="s">
        <v>43</v>
      </c>
      <c r="P933" s="136">
        <f>O933*H933</f>
        <v>0</v>
      </c>
      <c r="Q933" s="136">
        <v>2.8300000000000001E-3</v>
      </c>
      <c r="R933" s="136">
        <f>Q933*H933</f>
        <v>0.44375815000000002</v>
      </c>
      <c r="S933" s="136">
        <v>0</v>
      </c>
      <c r="T933" s="137">
        <f>S933*H933</f>
        <v>0</v>
      </c>
      <c r="AR933" s="138" t="s">
        <v>423</v>
      </c>
      <c r="AT933" s="138" t="s">
        <v>519</v>
      </c>
      <c r="AU933" s="138" t="s">
        <v>82</v>
      </c>
      <c r="AY933" s="17" t="s">
        <v>139</v>
      </c>
      <c r="BE933" s="139">
        <f>IF(N933="základní",J933,0)</f>
        <v>0</v>
      </c>
      <c r="BF933" s="139">
        <f>IF(N933="snížená",J933,0)</f>
        <v>0</v>
      </c>
      <c r="BG933" s="139">
        <f>IF(N933="zákl. přenesená",J933,0)</f>
        <v>0</v>
      </c>
      <c r="BH933" s="139">
        <f>IF(N933="sníž. přenesená",J933,0)</f>
        <v>0</v>
      </c>
      <c r="BI933" s="139">
        <f>IF(N933="nulová",J933,0)</f>
        <v>0</v>
      </c>
      <c r="BJ933" s="17" t="s">
        <v>80</v>
      </c>
      <c r="BK933" s="139">
        <f>ROUND(I933*H933,2)</f>
        <v>0</v>
      </c>
      <c r="BL933" s="17" t="s">
        <v>286</v>
      </c>
      <c r="BM933" s="138" t="s">
        <v>1301</v>
      </c>
    </row>
    <row r="934" spans="2:65" s="12" customFormat="1" ht="12">
      <c r="B934" s="144"/>
      <c r="D934" s="145" t="s">
        <v>151</v>
      </c>
      <c r="F934" s="147" t="s">
        <v>1302</v>
      </c>
      <c r="H934" s="148">
        <v>156.80500000000001</v>
      </c>
      <c r="I934" s="149"/>
      <c r="L934" s="144"/>
      <c r="M934" s="150"/>
      <c r="T934" s="151"/>
      <c r="AT934" s="146" t="s">
        <v>151</v>
      </c>
      <c r="AU934" s="146" t="s">
        <v>82</v>
      </c>
      <c r="AV934" s="12" t="s">
        <v>82</v>
      </c>
      <c r="AW934" s="12" t="s">
        <v>4</v>
      </c>
      <c r="AX934" s="12" t="s">
        <v>80</v>
      </c>
      <c r="AY934" s="146" t="s">
        <v>139</v>
      </c>
    </row>
    <row r="935" spans="2:65" s="1" customFormat="1" ht="16.5" customHeight="1">
      <c r="B935" s="32"/>
      <c r="C935" s="127" t="s">
        <v>1303</v>
      </c>
      <c r="D935" s="127" t="s">
        <v>142</v>
      </c>
      <c r="E935" s="128" t="s">
        <v>1304</v>
      </c>
      <c r="F935" s="129" t="s">
        <v>1305</v>
      </c>
      <c r="G935" s="130" t="s">
        <v>271</v>
      </c>
      <c r="H935" s="131">
        <v>110.04</v>
      </c>
      <c r="I935" s="132"/>
      <c r="J935" s="133">
        <f>ROUND(I935*H935,2)</f>
        <v>0</v>
      </c>
      <c r="K935" s="129" t="s">
        <v>146</v>
      </c>
      <c r="L935" s="32"/>
      <c r="M935" s="134" t="s">
        <v>19</v>
      </c>
      <c r="N935" s="135" t="s">
        <v>43</v>
      </c>
      <c r="P935" s="136">
        <f>O935*H935</f>
        <v>0</v>
      </c>
      <c r="Q935" s="136">
        <v>1.0000000000000001E-5</v>
      </c>
      <c r="R935" s="136">
        <f>Q935*H935</f>
        <v>1.1004000000000001E-3</v>
      </c>
      <c r="S935" s="136">
        <v>0</v>
      </c>
      <c r="T935" s="137">
        <f>S935*H935</f>
        <v>0</v>
      </c>
      <c r="AR935" s="138" t="s">
        <v>286</v>
      </c>
      <c r="AT935" s="138" t="s">
        <v>142</v>
      </c>
      <c r="AU935" s="138" t="s">
        <v>82</v>
      </c>
      <c r="AY935" s="17" t="s">
        <v>139</v>
      </c>
      <c r="BE935" s="139">
        <f>IF(N935="základní",J935,0)</f>
        <v>0</v>
      </c>
      <c r="BF935" s="139">
        <f>IF(N935="snížená",J935,0)</f>
        <v>0</v>
      </c>
      <c r="BG935" s="139">
        <f>IF(N935="zákl. přenesená",J935,0)</f>
        <v>0</v>
      </c>
      <c r="BH935" s="139">
        <f>IF(N935="sníž. přenesená",J935,0)</f>
        <v>0</v>
      </c>
      <c r="BI935" s="139">
        <f>IF(N935="nulová",J935,0)</f>
        <v>0</v>
      </c>
      <c r="BJ935" s="17" t="s">
        <v>80</v>
      </c>
      <c r="BK935" s="139">
        <f>ROUND(I935*H935,2)</f>
        <v>0</v>
      </c>
      <c r="BL935" s="17" t="s">
        <v>286</v>
      </c>
      <c r="BM935" s="138" t="s">
        <v>1306</v>
      </c>
    </row>
    <row r="936" spans="2:65" s="1" customFormat="1" ht="11">
      <c r="B936" s="32"/>
      <c r="D936" s="140" t="s">
        <v>149</v>
      </c>
      <c r="F936" s="141" t="s">
        <v>1307</v>
      </c>
      <c r="I936" s="142"/>
      <c r="L936" s="32"/>
      <c r="M936" s="143"/>
      <c r="T936" s="53"/>
      <c r="AT936" s="17" t="s">
        <v>149</v>
      </c>
      <c r="AU936" s="17" t="s">
        <v>82</v>
      </c>
    </row>
    <row r="937" spans="2:65" s="12" customFormat="1" ht="12">
      <c r="B937" s="144"/>
      <c r="D937" s="145" t="s">
        <v>151</v>
      </c>
      <c r="E937" s="146" t="s">
        <v>19</v>
      </c>
      <c r="F937" s="147" t="s">
        <v>1308</v>
      </c>
      <c r="H937" s="148">
        <v>7.52</v>
      </c>
      <c r="I937" s="149"/>
      <c r="L937" s="144"/>
      <c r="M937" s="150"/>
      <c r="T937" s="151"/>
      <c r="AT937" s="146" t="s">
        <v>151</v>
      </c>
      <c r="AU937" s="146" t="s">
        <v>82</v>
      </c>
      <c r="AV937" s="12" t="s">
        <v>82</v>
      </c>
      <c r="AW937" s="12" t="s">
        <v>33</v>
      </c>
      <c r="AX937" s="12" t="s">
        <v>72</v>
      </c>
      <c r="AY937" s="146" t="s">
        <v>139</v>
      </c>
    </row>
    <row r="938" spans="2:65" s="12" customFormat="1" ht="12">
      <c r="B938" s="144"/>
      <c r="D938" s="145" t="s">
        <v>151</v>
      </c>
      <c r="E938" s="146" t="s">
        <v>19</v>
      </c>
      <c r="F938" s="147" t="s">
        <v>1309</v>
      </c>
      <c r="H938" s="148">
        <v>8.0399999999999991</v>
      </c>
      <c r="I938" s="149"/>
      <c r="L938" s="144"/>
      <c r="M938" s="150"/>
      <c r="T938" s="151"/>
      <c r="AT938" s="146" t="s">
        <v>151</v>
      </c>
      <c r="AU938" s="146" t="s">
        <v>82</v>
      </c>
      <c r="AV938" s="12" t="s">
        <v>82</v>
      </c>
      <c r="AW938" s="12" t="s">
        <v>33</v>
      </c>
      <c r="AX938" s="12" t="s">
        <v>72</v>
      </c>
      <c r="AY938" s="146" t="s">
        <v>139</v>
      </c>
    </row>
    <row r="939" spans="2:65" s="15" customFormat="1" ht="12">
      <c r="B939" s="165"/>
      <c r="D939" s="145" t="s">
        <v>151</v>
      </c>
      <c r="E939" s="166" t="s">
        <v>19</v>
      </c>
      <c r="F939" s="167" t="s">
        <v>857</v>
      </c>
      <c r="H939" s="168">
        <v>15.559999999999999</v>
      </c>
      <c r="I939" s="169"/>
      <c r="L939" s="165"/>
      <c r="M939" s="170"/>
      <c r="T939" s="171"/>
      <c r="AT939" s="166" t="s">
        <v>151</v>
      </c>
      <c r="AU939" s="166" t="s">
        <v>82</v>
      </c>
      <c r="AV939" s="15" t="s">
        <v>176</v>
      </c>
      <c r="AW939" s="15" t="s">
        <v>33</v>
      </c>
      <c r="AX939" s="15" t="s">
        <v>72</v>
      </c>
      <c r="AY939" s="166" t="s">
        <v>139</v>
      </c>
    </row>
    <row r="940" spans="2:65" s="12" customFormat="1" ht="12">
      <c r="B940" s="144"/>
      <c r="D940" s="145" t="s">
        <v>151</v>
      </c>
      <c r="E940" s="146" t="s">
        <v>19</v>
      </c>
      <c r="F940" s="147" t="s">
        <v>1310</v>
      </c>
      <c r="H940" s="148">
        <v>20.45</v>
      </c>
      <c r="I940" s="149"/>
      <c r="L940" s="144"/>
      <c r="M940" s="150"/>
      <c r="T940" s="151"/>
      <c r="AT940" s="146" t="s">
        <v>151</v>
      </c>
      <c r="AU940" s="146" t="s">
        <v>82</v>
      </c>
      <c r="AV940" s="12" t="s">
        <v>82</v>
      </c>
      <c r="AW940" s="12" t="s">
        <v>33</v>
      </c>
      <c r="AX940" s="12" t="s">
        <v>72</v>
      </c>
      <c r="AY940" s="146" t="s">
        <v>139</v>
      </c>
    </row>
    <row r="941" spans="2:65" s="12" customFormat="1" ht="12">
      <c r="B941" s="144"/>
      <c r="D941" s="145" t="s">
        <v>151</v>
      </c>
      <c r="E941" s="146" t="s">
        <v>19</v>
      </c>
      <c r="F941" s="147" t="s">
        <v>1311</v>
      </c>
      <c r="H941" s="148">
        <v>6.6</v>
      </c>
      <c r="I941" s="149"/>
      <c r="L941" s="144"/>
      <c r="M941" s="150"/>
      <c r="T941" s="151"/>
      <c r="AT941" s="146" t="s">
        <v>151</v>
      </c>
      <c r="AU941" s="146" t="s">
        <v>82</v>
      </c>
      <c r="AV941" s="12" t="s">
        <v>82</v>
      </c>
      <c r="AW941" s="12" t="s">
        <v>33</v>
      </c>
      <c r="AX941" s="12" t="s">
        <v>72</v>
      </c>
      <c r="AY941" s="146" t="s">
        <v>139</v>
      </c>
    </row>
    <row r="942" spans="2:65" s="12" customFormat="1" ht="12">
      <c r="B942" s="144"/>
      <c r="D942" s="145" t="s">
        <v>151</v>
      </c>
      <c r="E942" s="146" t="s">
        <v>19</v>
      </c>
      <c r="F942" s="147" t="s">
        <v>1312</v>
      </c>
      <c r="H942" s="148">
        <v>8.8800000000000008</v>
      </c>
      <c r="I942" s="149"/>
      <c r="L942" s="144"/>
      <c r="M942" s="150"/>
      <c r="T942" s="151"/>
      <c r="AT942" s="146" t="s">
        <v>151</v>
      </c>
      <c r="AU942" s="146" t="s">
        <v>82</v>
      </c>
      <c r="AV942" s="12" t="s">
        <v>82</v>
      </c>
      <c r="AW942" s="12" t="s">
        <v>33</v>
      </c>
      <c r="AX942" s="12" t="s">
        <v>72</v>
      </c>
      <c r="AY942" s="146" t="s">
        <v>139</v>
      </c>
    </row>
    <row r="943" spans="2:65" s="12" customFormat="1" ht="12">
      <c r="B943" s="144"/>
      <c r="D943" s="145" t="s">
        <v>151</v>
      </c>
      <c r="E943" s="146" t="s">
        <v>19</v>
      </c>
      <c r="F943" s="147" t="s">
        <v>1313</v>
      </c>
      <c r="H943" s="148">
        <v>8.92</v>
      </c>
      <c r="I943" s="149"/>
      <c r="L943" s="144"/>
      <c r="M943" s="150"/>
      <c r="T943" s="151"/>
      <c r="AT943" s="146" t="s">
        <v>151</v>
      </c>
      <c r="AU943" s="146" t="s">
        <v>82</v>
      </c>
      <c r="AV943" s="12" t="s">
        <v>82</v>
      </c>
      <c r="AW943" s="12" t="s">
        <v>33</v>
      </c>
      <c r="AX943" s="12" t="s">
        <v>72</v>
      </c>
      <c r="AY943" s="146" t="s">
        <v>139</v>
      </c>
    </row>
    <row r="944" spans="2:65" s="12" customFormat="1" ht="12">
      <c r="B944" s="144"/>
      <c r="D944" s="145" t="s">
        <v>151</v>
      </c>
      <c r="E944" s="146" t="s">
        <v>19</v>
      </c>
      <c r="F944" s="147" t="s">
        <v>1314</v>
      </c>
      <c r="H944" s="148">
        <v>20.309999999999999</v>
      </c>
      <c r="I944" s="149"/>
      <c r="L944" s="144"/>
      <c r="M944" s="150"/>
      <c r="T944" s="151"/>
      <c r="AT944" s="146" t="s">
        <v>151</v>
      </c>
      <c r="AU944" s="146" t="s">
        <v>82</v>
      </c>
      <c r="AV944" s="12" t="s">
        <v>82</v>
      </c>
      <c r="AW944" s="12" t="s">
        <v>33</v>
      </c>
      <c r="AX944" s="12" t="s">
        <v>72</v>
      </c>
      <c r="AY944" s="146" t="s">
        <v>139</v>
      </c>
    </row>
    <row r="945" spans="2:65" s="12" customFormat="1" ht="12">
      <c r="B945" s="144"/>
      <c r="D945" s="145" t="s">
        <v>151</v>
      </c>
      <c r="E945" s="146" t="s">
        <v>19</v>
      </c>
      <c r="F945" s="147" t="s">
        <v>1315</v>
      </c>
      <c r="H945" s="148">
        <v>29.32</v>
      </c>
      <c r="I945" s="149"/>
      <c r="L945" s="144"/>
      <c r="M945" s="150"/>
      <c r="T945" s="151"/>
      <c r="AT945" s="146" t="s">
        <v>151</v>
      </c>
      <c r="AU945" s="146" t="s">
        <v>82</v>
      </c>
      <c r="AV945" s="12" t="s">
        <v>82</v>
      </c>
      <c r="AW945" s="12" t="s">
        <v>33</v>
      </c>
      <c r="AX945" s="12" t="s">
        <v>72</v>
      </c>
      <c r="AY945" s="146" t="s">
        <v>139</v>
      </c>
    </row>
    <row r="946" spans="2:65" s="15" customFormat="1" ht="12">
      <c r="B946" s="165"/>
      <c r="D946" s="145" t="s">
        <v>151</v>
      </c>
      <c r="E946" s="166" t="s">
        <v>19</v>
      </c>
      <c r="F946" s="167" t="s">
        <v>1277</v>
      </c>
      <c r="H946" s="168">
        <v>94.47999999999999</v>
      </c>
      <c r="I946" s="169"/>
      <c r="L946" s="165"/>
      <c r="M946" s="170"/>
      <c r="T946" s="171"/>
      <c r="AT946" s="166" t="s">
        <v>151</v>
      </c>
      <c r="AU946" s="166" t="s">
        <v>82</v>
      </c>
      <c r="AV946" s="15" t="s">
        <v>176</v>
      </c>
      <c r="AW946" s="15" t="s">
        <v>33</v>
      </c>
      <c r="AX946" s="15" t="s">
        <v>72</v>
      </c>
      <c r="AY946" s="166" t="s">
        <v>139</v>
      </c>
    </row>
    <row r="947" spans="2:65" s="13" customFormat="1" ht="12">
      <c r="B947" s="152"/>
      <c r="D947" s="145" t="s">
        <v>151</v>
      </c>
      <c r="E947" s="153" t="s">
        <v>19</v>
      </c>
      <c r="F947" s="154" t="s">
        <v>163</v>
      </c>
      <c r="H947" s="155">
        <v>110.03999999999999</v>
      </c>
      <c r="I947" s="156"/>
      <c r="L947" s="152"/>
      <c r="M947" s="157"/>
      <c r="T947" s="158"/>
      <c r="AT947" s="153" t="s">
        <v>151</v>
      </c>
      <c r="AU947" s="153" t="s">
        <v>82</v>
      </c>
      <c r="AV947" s="13" t="s">
        <v>147</v>
      </c>
      <c r="AW947" s="13" t="s">
        <v>33</v>
      </c>
      <c r="AX947" s="13" t="s">
        <v>80</v>
      </c>
      <c r="AY947" s="153" t="s">
        <v>139</v>
      </c>
    </row>
    <row r="948" spans="2:65" s="1" customFormat="1" ht="24.25" customHeight="1">
      <c r="B948" s="32"/>
      <c r="C948" s="172" t="s">
        <v>1316</v>
      </c>
      <c r="D948" s="172" t="s">
        <v>519</v>
      </c>
      <c r="E948" s="173" t="s">
        <v>1317</v>
      </c>
      <c r="F948" s="174" t="s">
        <v>1318</v>
      </c>
      <c r="G948" s="175" t="s">
        <v>271</v>
      </c>
      <c r="H948" s="176">
        <v>112.241</v>
      </c>
      <c r="I948" s="177"/>
      <c r="J948" s="178">
        <f>ROUND(I948*H948,2)</f>
        <v>0</v>
      </c>
      <c r="K948" s="174" t="s">
        <v>620</v>
      </c>
      <c r="L948" s="179"/>
      <c r="M948" s="180" t="s">
        <v>19</v>
      </c>
      <c r="N948" s="181" t="s">
        <v>43</v>
      </c>
      <c r="P948" s="136">
        <f>O948*H948</f>
        <v>0</v>
      </c>
      <c r="Q948" s="136">
        <v>2.7999999999999998E-4</v>
      </c>
      <c r="R948" s="136">
        <f>Q948*H948</f>
        <v>3.1427479999999994E-2</v>
      </c>
      <c r="S948" s="136">
        <v>0</v>
      </c>
      <c r="T948" s="137">
        <f>S948*H948</f>
        <v>0</v>
      </c>
      <c r="AR948" s="138" t="s">
        <v>423</v>
      </c>
      <c r="AT948" s="138" t="s">
        <v>519</v>
      </c>
      <c r="AU948" s="138" t="s">
        <v>82</v>
      </c>
      <c r="AY948" s="17" t="s">
        <v>139</v>
      </c>
      <c r="BE948" s="139">
        <f>IF(N948="základní",J948,0)</f>
        <v>0</v>
      </c>
      <c r="BF948" s="139">
        <f>IF(N948="snížená",J948,0)</f>
        <v>0</v>
      </c>
      <c r="BG948" s="139">
        <f>IF(N948="zákl. přenesená",J948,0)</f>
        <v>0</v>
      </c>
      <c r="BH948" s="139">
        <f>IF(N948="sníž. přenesená",J948,0)</f>
        <v>0</v>
      </c>
      <c r="BI948" s="139">
        <f>IF(N948="nulová",J948,0)</f>
        <v>0</v>
      </c>
      <c r="BJ948" s="17" t="s">
        <v>80</v>
      </c>
      <c r="BK948" s="139">
        <f>ROUND(I948*H948,2)</f>
        <v>0</v>
      </c>
      <c r="BL948" s="17" t="s">
        <v>286</v>
      </c>
      <c r="BM948" s="138" t="s">
        <v>1319</v>
      </c>
    </row>
    <row r="949" spans="2:65" s="12" customFormat="1" ht="12">
      <c r="B949" s="144"/>
      <c r="D949" s="145" t="s">
        <v>151</v>
      </c>
      <c r="F949" s="147" t="s">
        <v>1320</v>
      </c>
      <c r="H949" s="148">
        <v>112.241</v>
      </c>
      <c r="I949" s="149"/>
      <c r="L949" s="144"/>
      <c r="M949" s="150"/>
      <c r="T949" s="151"/>
      <c r="AT949" s="146" t="s">
        <v>151</v>
      </c>
      <c r="AU949" s="146" t="s">
        <v>82</v>
      </c>
      <c r="AV949" s="12" t="s">
        <v>82</v>
      </c>
      <c r="AW949" s="12" t="s">
        <v>4</v>
      </c>
      <c r="AX949" s="12" t="s">
        <v>80</v>
      </c>
      <c r="AY949" s="146" t="s">
        <v>139</v>
      </c>
    </row>
    <row r="950" spans="2:65" s="1" customFormat="1" ht="16.5" customHeight="1">
      <c r="B950" s="32"/>
      <c r="C950" s="127" t="s">
        <v>1321</v>
      </c>
      <c r="D950" s="127" t="s">
        <v>142</v>
      </c>
      <c r="E950" s="128" t="s">
        <v>1322</v>
      </c>
      <c r="F950" s="129" t="s">
        <v>1323</v>
      </c>
      <c r="G950" s="130" t="s">
        <v>271</v>
      </c>
      <c r="H950" s="131">
        <v>7.6</v>
      </c>
      <c r="I950" s="132"/>
      <c r="J950" s="133">
        <f>ROUND(I950*H950,2)</f>
        <v>0</v>
      </c>
      <c r="K950" s="129" t="s">
        <v>146</v>
      </c>
      <c r="L950" s="32"/>
      <c r="M950" s="134" t="s">
        <v>19</v>
      </c>
      <c r="N950" s="135" t="s">
        <v>43</v>
      </c>
      <c r="P950" s="136">
        <f>O950*H950</f>
        <v>0</v>
      </c>
      <c r="Q950" s="136">
        <v>0</v>
      </c>
      <c r="R950" s="136">
        <f>Q950*H950</f>
        <v>0</v>
      </c>
      <c r="S950" s="136">
        <v>0</v>
      </c>
      <c r="T950" s="137">
        <f>S950*H950</f>
        <v>0</v>
      </c>
      <c r="AR950" s="138" t="s">
        <v>286</v>
      </c>
      <c r="AT950" s="138" t="s">
        <v>142</v>
      </c>
      <c r="AU950" s="138" t="s">
        <v>82</v>
      </c>
      <c r="AY950" s="17" t="s">
        <v>139</v>
      </c>
      <c r="BE950" s="139">
        <f>IF(N950="základní",J950,0)</f>
        <v>0</v>
      </c>
      <c r="BF950" s="139">
        <f>IF(N950="snížená",J950,0)</f>
        <v>0</v>
      </c>
      <c r="BG950" s="139">
        <f>IF(N950="zákl. přenesená",J950,0)</f>
        <v>0</v>
      </c>
      <c r="BH950" s="139">
        <f>IF(N950="sníž. přenesená",J950,0)</f>
        <v>0</v>
      </c>
      <c r="BI950" s="139">
        <f>IF(N950="nulová",J950,0)</f>
        <v>0</v>
      </c>
      <c r="BJ950" s="17" t="s">
        <v>80</v>
      </c>
      <c r="BK950" s="139">
        <f>ROUND(I950*H950,2)</f>
        <v>0</v>
      </c>
      <c r="BL950" s="17" t="s">
        <v>286</v>
      </c>
      <c r="BM950" s="138" t="s">
        <v>1324</v>
      </c>
    </row>
    <row r="951" spans="2:65" s="1" customFormat="1" ht="11">
      <c r="B951" s="32"/>
      <c r="D951" s="140" t="s">
        <v>149</v>
      </c>
      <c r="F951" s="141" t="s">
        <v>1325</v>
      </c>
      <c r="I951" s="142"/>
      <c r="L951" s="32"/>
      <c r="M951" s="143"/>
      <c r="T951" s="53"/>
      <c r="AT951" s="17" t="s">
        <v>149</v>
      </c>
      <c r="AU951" s="17" t="s">
        <v>82</v>
      </c>
    </row>
    <row r="952" spans="2:65" s="12" customFormat="1" ht="12">
      <c r="B952" s="144"/>
      <c r="D952" s="145" t="s">
        <v>151</v>
      </c>
      <c r="E952" s="146" t="s">
        <v>19</v>
      </c>
      <c r="F952" s="147" t="s">
        <v>1326</v>
      </c>
      <c r="H952" s="148">
        <v>7.6</v>
      </c>
      <c r="I952" s="149"/>
      <c r="L952" s="144"/>
      <c r="M952" s="150"/>
      <c r="T952" s="151"/>
      <c r="AT952" s="146" t="s">
        <v>151</v>
      </c>
      <c r="AU952" s="146" t="s">
        <v>82</v>
      </c>
      <c r="AV952" s="12" t="s">
        <v>82</v>
      </c>
      <c r="AW952" s="12" t="s">
        <v>33</v>
      </c>
      <c r="AX952" s="12" t="s">
        <v>80</v>
      </c>
      <c r="AY952" s="146" t="s">
        <v>139</v>
      </c>
    </row>
    <row r="953" spans="2:65" s="1" customFormat="1" ht="21.75" customHeight="1">
      <c r="B953" s="32"/>
      <c r="C953" s="172" t="s">
        <v>1327</v>
      </c>
      <c r="D953" s="172" t="s">
        <v>519</v>
      </c>
      <c r="E953" s="173" t="s">
        <v>1328</v>
      </c>
      <c r="F953" s="174" t="s">
        <v>1329</v>
      </c>
      <c r="G953" s="175" t="s">
        <v>271</v>
      </c>
      <c r="H953" s="176">
        <v>7.7519999999999998</v>
      </c>
      <c r="I953" s="177"/>
      <c r="J953" s="178">
        <f>ROUND(I953*H953,2)</f>
        <v>0</v>
      </c>
      <c r="K953" s="174" t="s">
        <v>620</v>
      </c>
      <c r="L953" s="179"/>
      <c r="M953" s="180" t="s">
        <v>19</v>
      </c>
      <c r="N953" s="181" t="s">
        <v>43</v>
      </c>
      <c r="P953" s="136">
        <f>O953*H953</f>
        <v>0</v>
      </c>
      <c r="Q953" s="136">
        <v>1.7000000000000001E-4</v>
      </c>
      <c r="R953" s="136">
        <f>Q953*H953</f>
        <v>1.31784E-3</v>
      </c>
      <c r="S953" s="136">
        <v>0</v>
      </c>
      <c r="T953" s="137">
        <f>S953*H953</f>
        <v>0</v>
      </c>
      <c r="AR953" s="138" t="s">
        <v>423</v>
      </c>
      <c r="AT953" s="138" t="s">
        <v>519</v>
      </c>
      <c r="AU953" s="138" t="s">
        <v>82</v>
      </c>
      <c r="AY953" s="17" t="s">
        <v>139</v>
      </c>
      <c r="BE953" s="139">
        <f>IF(N953="základní",J953,0)</f>
        <v>0</v>
      </c>
      <c r="BF953" s="139">
        <f>IF(N953="snížená",J953,0)</f>
        <v>0</v>
      </c>
      <c r="BG953" s="139">
        <f>IF(N953="zákl. přenesená",J953,0)</f>
        <v>0</v>
      </c>
      <c r="BH953" s="139">
        <f>IF(N953="sníž. přenesená",J953,0)</f>
        <v>0</v>
      </c>
      <c r="BI953" s="139">
        <f>IF(N953="nulová",J953,0)</f>
        <v>0</v>
      </c>
      <c r="BJ953" s="17" t="s">
        <v>80</v>
      </c>
      <c r="BK953" s="139">
        <f>ROUND(I953*H953,2)</f>
        <v>0</v>
      </c>
      <c r="BL953" s="17" t="s">
        <v>286</v>
      </c>
      <c r="BM953" s="138" t="s">
        <v>1330</v>
      </c>
    </row>
    <row r="954" spans="2:65" s="12" customFormat="1" ht="12">
      <c r="B954" s="144"/>
      <c r="D954" s="145" t="s">
        <v>151</v>
      </c>
      <c r="F954" s="147" t="s">
        <v>1331</v>
      </c>
      <c r="H954" s="148">
        <v>7.7519999999999998</v>
      </c>
      <c r="I954" s="149"/>
      <c r="L954" s="144"/>
      <c r="M954" s="150"/>
      <c r="T954" s="151"/>
      <c r="AT954" s="146" t="s">
        <v>151</v>
      </c>
      <c r="AU954" s="146" t="s">
        <v>82</v>
      </c>
      <c r="AV954" s="12" t="s">
        <v>82</v>
      </c>
      <c r="AW954" s="12" t="s">
        <v>4</v>
      </c>
      <c r="AX954" s="12" t="s">
        <v>80</v>
      </c>
      <c r="AY954" s="146" t="s">
        <v>139</v>
      </c>
    </row>
    <row r="955" spans="2:65" s="1" customFormat="1" ht="24.25" customHeight="1">
      <c r="B955" s="32"/>
      <c r="C955" s="127" t="s">
        <v>1332</v>
      </c>
      <c r="D955" s="127" t="s">
        <v>142</v>
      </c>
      <c r="E955" s="128" t="s">
        <v>1333</v>
      </c>
      <c r="F955" s="129" t="s">
        <v>1334</v>
      </c>
      <c r="G955" s="130" t="s">
        <v>271</v>
      </c>
      <c r="H955" s="131">
        <v>110.04</v>
      </c>
      <c r="I955" s="132"/>
      <c r="J955" s="133">
        <f>ROUND(I955*H955,2)</f>
        <v>0</v>
      </c>
      <c r="K955" s="129" t="s">
        <v>146</v>
      </c>
      <c r="L955" s="32"/>
      <c r="M955" s="134" t="s">
        <v>19</v>
      </c>
      <c r="N955" s="135" t="s">
        <v>43</v>
      </c>
      <c r="P955" s="136">
        <f>O955*H955</f>
        <v>0</v>
      </c>
      <c r="Q955" s="136">
        <v>0</v>
      </c>
      <c r="R955" s="136">
        <f>Q955*H955</f>
        <v>0</v>
      </c>
      <c r="S955" s="136">
        <v>0</v>
      </c>
      <c r="T955" s="137">
        <f>S955*H955</f>
        <v>0</v>
      </c>
      <c r="AR955" s="138" t="s">
        <v>286</v>
      </c>
      <c r="AT955" s="138" t="s">
        <v>142</v>
      </c>
      <c r="AU955" s="138" t="s">
        <v>82</v>
      </c>
      <c r="AY955" s="17" t="s">
        <v>139</v>
      </c>
      <c r="BE955" s="139">
        <f>IF(N955="základní",J955,0)</f>
        <v>0</v>
      </c>
      <c r="BF955" s="139">
        <f>IF(N955="snížená",J955,0)</f>
        <v>0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7" t="s">
        <v>80</v>
      </c>
      <c r="BK955" s="139">
        <f>ROUND(I955*H955,2)</f>
        <v>0</v>
      </c>
      <c r="BL955" s="17" t="s">
        <v>286</v>
      </c>
      <c r="BM955" s="138" t="s">
        <v>1335</v>
      </c>
    </row>
    <row r="956" spans="2:65" s="1" customFormat="1" ht="11">
      <c r="B956" s="32"/>
      <c r="D956" s="140" t="s">
        <v>149</v>
      </c>
      <c r="F956" s="141" t="s">
        <v>1336</v>
      </c>
      <c r="I956" s="142"/>
      <c r="L956" s="32"/>
      <c r="M956" s="143"/>
      <c r="T956" s="53"/>
      <c r="AT956" s="17" t="s">
        <v>149</v>
      </c>
      <c r="AU956" s="17" t="s">
        <v>82</v>
      </c>
    </row>
    <row r="957" spans="2:65" s="12" customFormat="1" ht="12">
      <c r="B957" s="144"/>
      <c r="D957" s="145" t="s">
        <v>151</v>
      </c>
      <c r="E957" s="146" t="s">
        <v>19</v>
      </c>
      <c r="F957" s="147" t="s">
        <v>1308</v>
      </c>
      <c r="H957" s="148">
        <v>7.52</v>
      </c>
      <c r="I957" s="149"/>
      <c r="L957" s="144"/>
      <c r="M957" s="150"/>
      <c r="T957" s="151"/>
      <c r="AT957" s="146" t="s">
        <v>151</v>
      </c>
      <c r="AU957" s="146" t="s">
        <v>82</v>
      </c>
      <c r="AV957" s="12" t="s">
        <v>82</v>
      </c>
      <c r="AW957" s="12" t="s">
        <v>33</v>
      </c>
      <c r="AX957" s="12" t="s">
        <v>72</v>
      </c>
      <c r="AY957" s="146" t="s">
        <v>139</v>
      </c>
    </row>
    <row r="958" spans="2:65" s="12" customFormat="1" ht="12">
      <c r="B958" s="144"/>
      <c r="D958" s="145" t="s">
        <v>151</v>
      </c>
      <c r="E958" s="146" t="s">
        <v>19</v>
      </c>
      <c r="F958" s="147" t="s">
        <v>1309</v>
      </c>
      <c r="H958" s="148">
        <v>8.0399999999999991</v>
      </c>
      <c r="I958" s="149"/>
      <c r="L958" s="144"/>
      <c r="M958" s="150"/>
      <c r="T958" s="151"/>
      <c r="AT958" s="146" t="s">
        <v>151</v>
      </c>
      <c r="AU958" s="146" t="s">
        <v>82</v>
      </c>
      <c r="AV958" s="12" t="s">
        <v>82</v>
      </c>
      <c r="AW958" s="12" t="s">
        <v>33</v>
      </c>
      <c r="AX958" s="12" t="s">
        <v>72</v>
      </c>
      <c r="AY958" s="146" t="s">
        <v>139</v>
      </c>
    </row>
    <row r="959" spans="2:65" s="15" customFormat="1" ht="12">
      <c r="B959" s="165"/>
      <c r="D959" s="145" t="s">
        <v>151</v>
      </c>
      <c r="E959" s="166" t="s">
        <v>19</v>
      </c>
      <c r="F959" s="167" t="s">
        <v>857</v>
      </c>
      <c r="H959" s="168">
        <v>15.559999999999999</v>
      </c>
      <c r="I959" s="169"/>
      <c r="L959" s="165"/>
      <c r="M959" s="170"/>
      <c r="T959" s="171"/>
      <c r="AT959" s="166" t="s">
        <v>151</v>
      </c>
      <c r="AU959" s="166" t="s">
        <v>82</v>
      </c>
      <c r="AV959" s="15" t="s">
        <v>176</v>
      </c>
      <c r="AW959" s="15" t="s">
        <v>33</v>
      </c>
      <c r="AX959" s="15" t="s">
        <v>72</v>
      </c>
      <c r="AY959" s="166" t="s">
        <v>139</v>
      </c>
    </row>
    <row r="960" spans="2:65" s="12" customFormat="1" ht="12">
      <c r="B960" s="144"/>
      <c r="D960" s="145" t="s">
        <v>151</v>
      </c>
      <c r="E960" s="146" t="s">
        <v>19</v>
      </c>
      <c r="F960" s="147" t="s">
        <v>1310</v>
      </c>
      <c r="H960" s="148">
        <v>20.45</v>
      </c>
      <c r="I960" s="149"/>
      <c r="L960" s="144"/>
      <c r="M960" s="150"/>
      <c r="T960" s="151"/>
      <c r="AT960" s="146" t="s">
        <v>151</v>
      </c>
      <c r="AU960" s="146" t="s">
        <v>82</v>
      </c>
      <c r="AV960" s="12" t="s">
        <v>82</v>
      </c>
      <c r="AW960" s="12" t="s">
        <v>33</v>
      </c>
      <c r="AX960" s="12" t="s">
        <v>72</v>
      </c>
      <c r="AY960" s="146" t="s">
        <v>139</v>
      </c>
    </row>
    <row r="961" spans="2:65" s="12" customFormat="1" ht="12">
      <c r="B961" s="144"/>
      <c r="D961" s="145" t="s">
        <v>151</v>
      </c>
      <c r="E961" s="146" t="s">
        <v>19</v>
      </c>
      <c r="F961" s="147" t="s">
        <v>1311</v>
      </c>
      <c r="H961" s="148">
        <v>6.6</v>
      </c>
      <c r="I961" s="149"/>
      <c r="L961" s="144"/>
      <c r="M961" s="150"/>
      <c r="T961" s="151"/>
      <c r="AT961" s="146" t="s">
        <v>151</v>
      </c>
      <c r="AU961" s="146" t="s">
        <v>82</v>
      </c>
      <c r="AV961" s="12" t="s">
        <v>82</v>
      </c>
      <c r="AW961" s="12" t="s">
        <v>33</v>
      </c>
      <c r="AX961" s="12" t="s">
        <v>72</v>
      </c>
      <c r="AY961" s="146" t="s">
        <v>139</v>
      </c>
    </row>
    <row r="962" spans="2:65" s="12" customFormat="1" ht="12">
      <c r="B962" s="144"/>
      <c r="D962" s="145" t="s">
        <v>151</v>
      </c>
      <c r="E962" s="146" t="s">
        <v>19</v>
      </c>
      <c r="F962" s="147" t="s">
        <v>1312</v>
      </c>
      <c r="H962" s="148">
        <v>8.8800000000000008</v>
      </c>
      <c r="I962" s="149"/>
      <c r="L962" s="144"/>
      <c r="M962" s="150"/>
      <c r="T962" s="151"/>
      <c r="AT962" s="146" t="s">
        <v>151</v>
      </c>
      <c r="AU962" s="146" t="s">
        <v>82</v>
      </c>
      <c r="AV962" s="12" t="s">
        <v>82</v>
      </c>
      <c r="AW962" s="12" t="s">
        <v>33</v>
      </c>
      <c r="AX962" s="12" t="s">
        <v>72</v>
      </c>
      <c r="AY962" s="146" t="s">
        <v>139</v>
      </c>
    </row>
    <row r="963" spans="2:65" s="12" customFormat="1" ht="12">
      <c r="B963" s="144"/>
      <c r="D963" s="145" t="s">
        <v>151</v>
      </c>
      <c r="E963" s="146" t="s">
        <v>19</v>
      </c>
      <c r="F963" s="147" t="s">
        <v>1313</v>
      </c>
      <c r="H963" s="148">
        <v>8.92</v>
      </c>
      <c r="I963" s="149"/>
      <c r="L963" s="144"/>
      <c r="M963" s="150"/>
      <c r="T963" s="151"/>
      <c r="AT963" s="146" t="s">
        <v>151</v>
      </c>
      <c r="AU963" s="146" t="s">
        <v>82</v>
      </c>
      <c r="AV963" s="12" t="s">
        <v>82</v>
      </c>
      <c r="AW963" s="12" t="s">
        <v>33</v>
      </c>
      <c r="AX963" s="12" t="s">
        <v>72</v>
      </c>
      <c r="AY963" s="146" t="s">
        <v>139</v>
      </c>
    </row>
    <row r="964" spans="2:65" s="12" customFormat="1" ht="12">
      <c r="B964" s="144"/>
      <c r="D964" s="145" t="s">
        <v>151</v>
      </c>
      <c r="E964" s="146" t="s">
        <v>19</v>
      </c>
      <c r="F964" s="147" t="s">
        <v>1314</v>
      </c>
      <c r="H964" s="148">
        <v>20.309999999999999</v>
      </c>
      <c r="I964" s="149"/>
      <c r="L964" s="144"/>
      <c r="M964" s="150"/>
      <c r="T964" s="151"/>
      <c r="AT964" s="146" t="s">
        <v>151</v>
      </c>
      <c r="AU964" s="146" t="s">
        <v>82</v>
      </c>
      <c r="AV964" s="12" t="s">
        <v>82</v>
      </c>
      <c r="AW964" s="12" t="s">
        <v>33</v>
      </c>
      <c r="AX964" s="12" t="s">
        <v>72</v>
      </c>
      <c r="AY964" s="146" t="s">
        <v>139</v>
      </c>
    </row>
    <row r="965" spans="2:65" s="12" customFormat="1" ht="12">
      <c r="B965" s="144"/>
      <c r="D965" s="145" t="s">
        <v>151</v>
      </c>
      <c r="E965" s="146" t="s">
        <v>19</v>
      </c>
      <c r="F965" s="147" t="s">
        <v>1315</v>
      </c>
      <c r="H965" s="148">
        <v>29.32</v>
      </c>
      <c r="I965" s="149"/>
      <c r="L965" s="144"/>
      <c r="M965" s="150"/>
      <c r="T965" s="151"/>
      <c r="AT965" s="146" t="s">
        <v>151</v>
      </c>
      <c r="AU965" s="146" t="s">
        <v>82</v>
      </c>
      <c r="AV965" s="12" t="s">
        <v>82</v>
      </c>
      <c r="AW965" s="12" t="s">
        <v>33</v>
      </c>
      <c r="AX965" s="12" t="s">
        <v>72</v>
      </c>
      <c r="AY965" s="146" t="s">
        <v>139</v>
      </c>
    </row>
    <row r="966" spans="2:65" s="15" customFormat="1" ht="12">
      <c r="B966" s="165"/>
      <c r="D966" s="145" t="s">
        <v>151</v>
      </c>
      <c r="E966" s="166" t="s">
        <v>19</v>
      </c>
      <c r="F966" s="167" t="s">
        <v>1277</v>
      </c>
      <c r="H966" s="168">
        <v>94.47999999999999</v>
      </c>
      <c r="I966" s="169"/>
      <c r="L966" s="165"/>
      <c r="M966" s="170"/>
      <c r="T966" s="171"/>
      <c r="AT966" s="166" t="s">
        <v>151</v>
      </c>
      <c r="AU966" s="166" t="s">
        <v>82</v>
      </c>
      <c r="AV966" s="15" t="s">
        <v>176</v>
      </c>
      <c r="AW966" s="15" t="s">
        <v>33</v>
      </c>
      <c r="AX966" s="15" t="s">
        <v>72</v>
      </c>
      <c r="AY966" s="166" t="s">
        <v>139</v>
      </c>
    </row>
    <row r="967" spans="2:65" s="13" customFormat="1" ht="12">
      <c r="B967" s="152"/>
      <c r="D967" s="145" t="s">
        <v>151</v>
      </c>
      <c r="E967" s="153" t="s">
        <v>19</v>
      </c>
      <c r="F967" s="154" t="s">
        <v>163</v>
      </c>
      <c r="H967" s="155">
        <v>110.03999999999999</v>
      </c>
      <c r="I967" s="156"/>
      <c r="L967" s="152"/>
      <c r="M967" s="157"/>
      <c r="T967" s="158"/>
      <c r="AT967" s="153" t="s">
        <v>151</v>
      </c>
      <c r="AU967" s="153" t="s">
        <v>82</v>
      </c>
      <c r="AV967" s="13" t="s">
        <v>147</v>
      </c>
      <c r="AW967" s="13" t="s">
        <v>33</v>
      </c>
      <c r="AX967" s="13" t="s">
        <v>80</v>
      </c>
      <c r="AY967" s="153" t="s">
        <v>139</v>
      </c>
    </row>
    <row r="968" spans="2:65" s="1" customFormat="1" ht="16.5" customHeight="1">
      <c r="B968" s="32"/>
      <c r="C968" s="172" t="s">
        <v>1337</v>
      </c>
      <c r="D968" s="172" t="s">
        <v>519</v>
      </c>
      <c r="E968" s="173" t="s">
        <v>1299</v>
      </c>
      <c r="F968" s="174" t="s">
        <v>1300</v>
      </c>
      <c r="G968" s="175" t="s">
        <v>211</v>
      </c>
      <c r="H968" s="176">
        <v>6.0519999999999996</v>
      </c>
      <c r="I968" s="177"/>
      <c r="J968" s="178">
        <f>ROUND(I968*H968,2)</f>
        <v>0</v>
      </c>
      <c r="K968" s="174" t="s">
        <v>146</v>
      </c>
      <c r="L968" s="179"/>
      <c r="M968" s="180" t="s">
        <v>19</v>
      </c>
      <c r="N968" s="181" t="s">
        <v>43</v>
      </c>
      <c r="P968" s="136">
        <f>O968*H968</f>
        <v>0</v>
      </c>
      <c r="Q968" s="136">
        <v>2.8300000000000001E-3</v>
      </c>
      <c r="R968" s="136">
        <f>Q968*H968</f>
        <v>1.7127159999999999E-2</v>
      </c>
      <c r="S968" s="136">
        <v>0</v>
      </c>
      <c r="T968" s="137">
        <f>S968*H968</f>
        <v>0</v>
      </c>
      <c r="AR968" s="138" t="s">
        <v>423</v>
      </c>
      <c r="AT968" s="138" t="s">
        <v>519</v>
      </c>
      <c r="AU968" s="138" t="s">
        <v>82</v>
      </c>
      <c r="AY968" s="17" t="s">
        <v>139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7" t="s">
        <v>80</v>
      </c>
      <c r="BK968" s="139">
        <f>ROUND(I968*H968,2)</f>
        <v>0</v>
      </c>
      <c r="BL968" s="17" t="s">
        <v>286</v>
      </c>
      <c r="BM968" s="138" t="s">
        <v>1338</v>
      </c>
    </row>
    <row r="969" spans="2:65" s="12" customFormat="1" ht="12">
      <c r="B969" s="144"/>
      <c r="D969" s="145" t="s">
        <v>151</v>
      </c>
      <c r="F969" s="147" t="s">
        <v>1339</v>
      </c>
      <c r="H969" s="148">
        <v>6.0519999999999996</v>
      </c>
      <c r="I969" s="149"/>
      <c r="L969" s="144"/>
      <c r="M969" s="150"/>
      <c r="T969" s="151"/>
      <c r="AT969" s="146" t="s">
        <v>151</v>
      </c>
      <c r="AU969" s="146" t="s">
        <v>82</v>
      </c>
      <c r="AV969" s="12" t="s">
        <v>82</v>
      </c>
      <c r="AW969" s="12" t="s">
        <v>4</v>
      </c>
      <c r="AX969" s="12" t="s">
        <v>80</v>
      </c>
      <c r="AY969" s="146" t="s">
        <v>139</v>
      </c>
    </row>
    <row r="970" spans="2:65" s="1" customFormat="1" ht="44.25" customHeight="1">
      <c r="B970" s="32"/>
      <c r="C970" s="127" t="s">
        <v>1340</v>
      </c>
      <c r="D970" s="127" t="s">
        <v>142</v>
      </c>
      <c r="E970" s="128" t="s">
        <v>1341</v>
      </c>
      <c r="F970" s="129" t="s">
        <v>1342</v>
      </c>
      <c r="G970" s="130" t="s">
        <v>283</v>
      </c>
      <c r="H970" s="131">
        <v>2.895</v>
      </c>
      <c r="I970" s="132"/>
      <c r="J970" s="133">
        <f>ROUND(I970*H970,2)</f>
        <v>0</v>
      </c>
      <c r="K970" s="129" t="s">
        <v>146</v>
      </c>
      <c r="L970" s="32"/>
      <c r="M970" s="134" t="s">
        <v>19</v>
      </c>
      <c r="N970" s="135" t="s">
        <v>43</v>
      </c>
      <c r="P970" s="136">
        <f>O970*H970</f>
        <v>0</v>
      </c>
      <c r="Q970" s="136">
        <v>0</v>
      </c>
      <c r="R970" s="136">
        <f>Q970*H970</f>
        <v>0</v>
      </c>
      <c r="S970" s="136">
        <v>0</v>
      </c>
      <c r="T970" s="137">
        <f>S970*H970</f>
        <v>0</v>
      </c>
      <c r="AR970" s="138" t="s">
        <v>286</v>
      </c>
      <c r="AT970" s="138" t="s">
        <v>142</v>
      </c>
      <c r="AU970" s="138" t="s">
        <v>82</v>
      </c>
      <c r="AY970" s="17" t="s">
        <v>139</v>
      </c>
      <c r="BE970" s="139">
        <f>IF(N970="základní",J970,0)</f>
        <v>0</v>
      </c>
      <c r="BF970" s="139">
        <f>IF(N970="snížená",J970,0)</f>
        <v>0</v>
      </c>
      <c r="BG970" s="139">
        <f>IF(N970="zákl. přenesená",J970,0)</f>
        <v>0</v>
      </c>
      <c r="BH970" s="139">
        <f>IF(N970="sníž. přenesená",J970,0)</f>
        <v>0</v>
      </c>
      <c r="BI970" s="139">
        <f>IF(N970="nulová",J970,0)</f>
        <v>0</v>
      </c>
      <c r="BJ970" s="17" t="s">
        <v>80</v>
      </c>
      <c r="BK970" s="139">
        <f>ROUND(I970*H970,2)</f>
        <v>0</v>
      </c>
      <c r="BL970" s="17" t="s">
        <v>286</v>
      </c>
      <c r="BM970" s="138" t="s">
        <v>1343</v>
      </c>
    </row>
    <row r="971" spans="2:65" s="1" customFormat="1" ht="11">
      <c r="B971" s="32"/>
      <c r="D971" s="140" t="s">
        <v>149</v>
      </c>
      <c r="F971" s="141" t="s">
        <v>1344</v>
      </c>
      <c r="I971" s="142"/>
      <c r="L971" s="32"/>
      <c r="M971" s="143"/>
      <c r="T971" s="53"/>
      <c r="AT971" s="17" t="s">
        <v>149</v>
      </c>
      <c r="AU971" s="17" t="s">
        <v>82</v>
      </c>
    </row>
    <row r="972" spans="2:65" s="1" customFormat="1" ht="49" customHeight="1">
      <c r="B972" s="32"/>
      <c r="C972" s="127" t="s">
        <v>1345</v>
      </c>
      <c r="D972" s="127" t="s">
        <v>142</v>
      </c>
      <c r="E972" s="128" t="s">
        <v>1346</v>
      </c>
      <c r="F972" s="129" t="s">
        <v>1347</v>
      </c>
      <c r="G972" s="130" t="s">
        <v>283</v>
      </c>
      <c r="H972" s="131">
        <v>2.895</v>
      </c>
      <c r="I972" s="132"/>
      <c r="J972" s="133">
        <f>ROUND(I972*H972,2)</f>
        <v>0</v>
      </c>
      <c r="K972" s="129" t="s">
        <v>146</v>
      </c>
      <c r="L972" s="32"/>
      <c r="M972" s="134" t="s">
        <v>19</v>
      </c>
      <c r="N972" s="135" t="s">
        <v>43</v>
      </c>
      <c r="P972" s="136">
        <f>O972*H972</f>
        <v>0</v>
      </c>
      <c r="Q972" s="136">
        <v>0</v>
      </c>
      <c r="R972" s="136">
        <f>Q972*H972</f>
        <v>0</v>
      </c>
      <c r="S972" s="136">
        <v>0</v>
      </c>
      <c r="T972" s="137">
        <f>S972*H972</f>
        <v>0</v>
      </c>
      <c r="AR972" s="138" t="s">
        <v>286</v>
      </c>
      <c r="AT972" s="138" t="s">
        <v>142</v>
      </c>
      <c r="AU972" s="138" t="s">
        <v>82</v>
      </c>
      <c r="AY972" s="17" t="s">
        <v>139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7" t="s">
        <v>80</v>
      </c>
      <c r="BK972" s="139">
        <f>ROUND(I972*H972,2)</f>
        <v>0</v>
      </c>
      <c r="BL972" s="17" t="s">
        <v>286</v>
      </c>
      <c r="BM972" s="138" t="s">
        <v>1348</v>
      </c>
    </row>
    <row r="973" spans="2:65" s="1" customFormat="1" ht="11">
      <c r="B973" s="32"/>
      <c r="D973" s="140" t="s">
        <v>149</v>
      </c>
      <c r="F973" s="141" t="s">
        <v>1349</v>
      </c>
      <c r="I973" s="142"/>
      <c r="L973" s="32"/>
      <c r="M973" s="143"/>
      <c r="T973" s="53"/>
      <c r="AT973" s="17" t="s">
        <v>149</v>
      </c>
      <c r="AU973" s="17" t="s">
        <v>82</v>
      </c>
    </row>
    <row r="974" spans="2:65" s="11" customFormat="1" ht="22.75" customHeight="1">
      <c r="B974" s="115"/>
      <c r="D974" s="116" t="s">
        <v>71</v>
      </c>
      <c r="E974" s="125" t="s">
        <v>441</v>
      </c>
      <c r="F974" s="125" t="s">
        <v>442</v>
      </c>
      <c r="I974" s="118"/>
      <c r="J974" s="126">
        <f>BK974</f>
        <v>0</v>
      </c>
      <c r="L974" s="115"/>
      <c r="M974" s="120"/>
      <c r="P974" s="121">
        <f>SUM(P975:P1081)</f>
        <v>0</v>
      </c>
      <c r="R974" s="121">
        <f>SUM(R975:R1081)</f>
        <v>6.8039764400000005</v>
      </c>
      <c r="T974" s="122">
        <f>SUM(T975:T1081)</f>
        <v>0</v>
      </c>
      <c r="AR974" s="116" t="s">
        <v>82</v>
      </c>
      <c r="AT974" s="123" t="s">
        <v>71</v>
      </c>
      <c r="AU974" s="123" t="s">
        <v>80</v>
      </c>
      <c r="AY974" s="116" t="s">
        <v>139</v>
      </c>
      <c r="BK974" s="124">
        <f>SUM(BK975:BK1081)</f>
        <v>0</v>
      </c>
    </row>
    <row r="975" spans="2:65" s="1" customFormat="1" ht="24.25" customHeight="1">
      <c r="B975" s="32"/>
      <c r="C975" s="127" t="s">
        <v>1350</v>
      </c>
      <c r="D975" s="127" t="s">
        <v>142</v>
      </c>
      <c r="E975" s="128" t="s">
        <v>1351</v>
      </c>
      <c r="F975" s="129" t="s">
        <v>1352</v>
      </c>
      <c r="G975" s="130" t="s">
        <v>211</v>
      </c>
      <c r="H975" s="131">
        <v>223.864</v>
      </c>
      <c r="I975" s="132"/>
      <c r="J975" s="133">
        <f>ROUND(I975*H975,2)</f>
        <v>0</v>
      </c>
      <c r="K975" s="129" t="s">
        <v>146</v>
      </c>
      <c r="L975" s="32"/>
      <c r="M975" s="134" t="s">
        <v>19</v>
      </c>
      <c r="N975" s="135" t="s">
        <v>43</v>
      </c>
      <c r="P975" s="136">
        <f>O975*H975</f>
        <v>0</v>
      </c>
      <c r="Q975" s="136">
        <v>2.9999999999999997E-4</v>
      </c>
      <c r="R975" s="136">
        <f>Q975*H975</f>
        <v>6.7159200000000002E-2</v>
      </c>
      <c r="S975" s="136">
        <v>0</v>
      </c>
      <c r="T975" s="137">
        <f>S975*H975</f>
        <v>0</v>
      </c>
      <c r="AR975" s="138" t="s">
        <v>286</v>
      </c>
      <c r="AT975" s="138" t="s">
        <v>142</v>
      </c>
      <c r="AU975" s="138" t="s">
        <v>82</v>
      </c>
      <c r="AY975" s="17" t="s">
        <v>139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7" t="s">
        <v>80</v>
      </c>
      <c r="BK975" s="139">
        <f>ROUND(I975*H975,2)</f>
        <v>0</v>
      </c>
      <c r="BL975" s="17" t="s">
        <v>286</v>
      </c>
      <c r="BM975" s="138" t="s">
        <v>1353</v>
      </c>
    </row>
    <row r="976" spans="2:65" s="1" customFormat="1" ht="11">
      <c r="B976" s="32"/>
      <c r="D976" s="140" t="s">
        <v>149</v>
      </c>
      <c r="F976" s="141" t="s">
        <v>1354</v>
      </c>
      <c r="I976" s="142"/>
      <c r="L976" s="32"/>
      <c r="M976" s="143"/>
      <c r="T976" s="53"/>
      <c r="AT976" s="17" t="s">
        <v>149</v>
      </c>
      <c r="AU976" s="17" t="s">
        <v>82</v>
      </c>
    </row>
    <row r="977" spans="2:51" s="12" customFormat="1" ht="24">
      <c r="B977" s="144"/>
      <c r="D977" s="145" t="s">
        <v>151</v>
      </c>
      <c r="E977" s="146" t="s">
        <v>19</v>
      </c>
      <c r="F977" s="147" t="s">
        <v>1355</v>
      </c>
      <c r="H977" s="148">
        <v>58.362000000000002</v>
      </c>
      <c r="I977" s="149"/>
      <c r="L977" s="144"/>
      <c r="M977" s="150"/>
      <c r="T977" s="151"/>
      <c r="AT977" s="146" t="s">
        <v>151</v>
      </c>
      <c r="AU977" s="146" t="s">
        <v>82</v>
      </c>
      <c r="AV977" s="12" t="s">
        <v>82</v>
      </c>
      <c r="AW977" s="12" t="s">
        <v>33</v>
      </c>
      <c r="AX977" s="12" t="s">
        <v>72</v>
      </c>
      <c r="AY977" s="146" t="s">
        <v>139</v>
      </c>
    </row>
    <row r="978" spans="2:51" s="12" customFormat="1" ht="12">
      <c r="B978" s="144"/>
      <c r="D978" s="145" t="s">
        <v>151</v>
      </c>
      <c r="E978" s="146" t="s">
        <v>19</v>
      </c>
      <c r="F978" s="147" t="s">
        <v>1356</v>
      </c>
      <c r="H978" s="148">
        <v>11.52</v>
      </c>
      <c r="I978" s="149"/>
      <c r="L978" s="144"/>
      <c r="M978" s="150"/>
      <c r="T978" s="151"/>
      <c r="AT978" s="146" t="s">
        <v>151</v>
      </c>
      <c r="AU978" s="146" t="s">
        <v>82</v>
      </c>
      <c r="AV978" s="12" t="s">
        <v>82</v>
      </c>
      <c r="AW978" s="12" t="s">
        <v>33</v>
      </c>
      <c r="AX978" s="12" t="s">
        <v>72</v>
      </c>
      <c r="AY978" s="146" t="s">
        <v>139</v>
      </c>
    </row>
    <row r="979" spans="2:51" s="12" customFormat="1" ht="12">
      <c r="B979" s="144"/>
      <c r="D979" s="145" t="s">
        <v>151</v>
      </c>
      <c r="E979" s="146" t="s">
        <v>19</v>
      </c>
      <c r="F979" s="147" t="s">
        <v>1357</v>
      </c>
      <c r="H979" s="148">
        <v>25.85</v>
      </c>
      <c r="I979" s="149"/>
      <c r="L979" s="144"/>
      <c r="M979" s="150"/>
      <c r="T979" s="151"/>
      <c r="AT979" s="146" t="s">
        <v>151</v>
      </c>
      <c r="AU979" s="146" t="s">
        <v>82</v>
      </c>
      <c r="AV979" s="12" t="s">
        <v>82</v>
      </c>
      <c r="AW979" s="12" t="s">
        <v>33</v>
      </c>
      <c r="AX979" s="12" t="s">
        <v>72</v>
      </c>
      <c r="AY979" s="146" t="s">
        <v>139</v>
      </c>
    </row>
    <row r="980" spans="2:51" s="12" customFormat="1" ht="12">
      <c r="B980" s="144"/>
      <c r="D980" s="145" t="s">
        <v>151</v>
      </c>
      <c r="E980" s="146" t="s">
        <v>19</v>
      </c>
      <c r="F980" s="147" t="s">
        <v>1358</v>
      </c>
      <c r="H980" s="148">
        <v>49.884</v>
      </c>
      <c r="I980" s="149"/>
      <c r="L980" s="144"/>
      <c r="M980" s="150"/>
      <c r="T980" s="151"/>
      <c r="AT980" s="146" t="s">
        <v>151</v>
      </c>
      <c r="AU980" s="146" t="s">
        <v>82</v>
      </c>
      <c r="AV980" s="12" t="s">
        <v>82</v>
      </c>
      <c r="AW980" s="12" t="s">
        <v>33</v>
      </c>
      <c r="AX980" s="12" t="s">
        <v>72</v>
      </c>
      <c r="AY980" s="146" t="s">
        <v>139</v>
      </c>
    </row>
    <row r="981" spans="2:51" s="12" customFormat="1" ht="12">
      <c r="B981" s="144"/>
      <c r="D981" s="145" t="s">
        <v>151</v>
      </c>
      <c r="E981" s="146" t="s">
        <v>19</v>
      </c>
      <c r="F981" s="147" t="s">
        <v>1359</v>
      </c>
      <c r="H981" s="148">
        <v>16.3</v>
      </c>
      <c r="I981" s="149"/>
      <c r="L981" s="144"/>
      <c r="M981" s="150"/>
      <c r="T981" s="151"/>
      <c r="AT981" s="146" t="s">
        <v>151</v>
      </c>
      <c r="AU981" s="146" t="s">
        <v>82</v>
      </c>
      <c r="AV981" s="12" t="s">
        <v>82</v>
      </c>
      <c r="AW981" s="12" t="s">
        <v>33</v>
      </c>
      <c r="AX981" s="12" t="s">
        <v>72</v>
      </c>
      <c r="AY981" s="146" t="s">
        <v>139</v>
      </c>
    </row>
    <row r="982" spans="2:51" s="12" customFormat="1" ht="12">
      <c r="B982" s="144"/>
      <c r="D982" s="145" t="s">
        <v>151</v>
      </c>
      <c r="E982" s="146" t="s">
        <v>19</v>
      </c>
      <c r="F982" s="147" t="s">
        <v>1360</v>
      </c>
      <c r="H982" s="148">
        <v>8.8350000000000009</v>
      </c>
      <c r="I982" s="149"/>
      <c r="L982" s="144"/>
      <c r="M982" s="150"/>
      <c r="T982" s="151"/>
      <c r="AT982" s="146" t="s">
        <v>151</v>
      </c>
      <c r="AU982" s="146" t="s">
        <v>82</v>
      </c>
      <c r="AV982" s="12" t="s">
        <v>82</v>
      </c>
      <c r="AW982" s="12" t="s">
        <v>33</v>
      </c>
      <c r="AX982" s="12" t="s">
        <v>72</v>
      </c>
      <c r="AY982" s="146" t="s">
        <v>139</v>
      </c>
    </row>
    <row r="983" spans="2:51" s="12" customFormat="1" ht="12">
      <c r="B983" s="144"/>
      <c r="D983" s="145" t="s">
        <v>151</v>
      </c>
      <c r="E983" s="146" t="s">
        <v>19</v>
      </c>
      <c r="F983" s="147" t="s">
        <v>1361</v>
      </c>
      <c r="H983" s="148">
        <v>7.0990000000000002</v>
      </c>
      <c r="I983" s="149"/>
      <c r="L983" s="144"/>
      <c r="M983" s="150"/>
      <c r="T983" s="151"/>
      <c r="AT983" s="146" t="s">
        <v>151</v>
      </c>
      <c r="AU983" s="146" t="s">
        <v>82</v>
      </c>
      <c r="AV983" s="12" t="s">
        <v>82</v>
      </c>
      <c r="AW983" s="12" t="s">
        <v>33</v>
      </c>
      <c r="AX983" s="12" t="s">
        <v>72</v>
      </c>
      <c r="AY983" s="146" t="s">
        <v>139</v>
      </c>
    </row>
    <row r="984" spans="2:51" s="12" customFormat="1" ht="12">
      <c r="B984" s="144"/>
      <c r="D984" s="145" t="s">
        <v>151</v>
      </c>
      <c r="E984" s="146" t="s">
        <v>19</v>
      </c>
      <c r="F984" s="147" t="s">
        <v>1362</v>
      </c>
      <c r="H984" s="148">
        <v>0.13</v>
      </c>
      <c r="I984" s="149"/>
      <c r="L984" s="144"/>
      <c r="M984" s="150"/>
      <c r="T984" s="151"/>
      <c r="AT984" s="146" t="s">
        <v>151</v>
      </c>
      <c r="AU984" s="146" t="s">
        <v>82</v>
      </c>
      <c r="AV984" s="12" t="s">
        <v>82</v>
      </c>
      <c r="AW984" s="12" t="s">
        <v>33</v>
      </c>
      <c r="AX984" s="12" t="s">
        <v>72</v>
      </c>
      <c r="AY984" s="146" t="s">
        <v>139</v>
      </c>
    </row>
    <row r="985" spans="2:51" s="12" customFormat="1" ht="12">
      <c r="B985" s="144"/>
      <c r="D985" s="145" t="s">
        <v>151</v>
      </c>
      <c r="E985" s="146" t="s">
        <v>19</v>
      </c>
      <c r="F985" s="147" t="s">
        <v>1363</v>
      </c>
      <c r="H985" s="148">
        <v>4.5720000000000001</v>
      </c>
      <c r="I985" s="149"/>
      <c r="L985" s="144"/>
      <c r="M985" s="150"/>
      <c r="T985" s="151"/>
      <c r="AT985" s="146" t="s">
        <v>151</v>
      </c>
      <c r="AU985" s="146" t="s">
        <v>82</v>
      </c>
      <c r="AV985" s="12" t="s">
        <v>82</v>
      </c>
      <c r="AW985" s="12" t="s">
        <v>33</v>
      </c>
      <c r="AX985" s="12" t="s">
        <v>72</v>
      </c>
      <c r="AY985" s="146" t="s">
        <v>139</v>
      </c>
    </row>
    <row r="986" spans="2:51" s="12" customFormat="1" ht="12">
      <c r="B986" s="144"/>
      <c r="D986" s="145" t="s">
        <v>151</v>
      </c>
      <c r="E986" s="146" t="s">
        <v>19</v>
      </c>
      <c r="F986" s="147" t="s">
        <v>1364</v>
      </c>
      <c r="H986" s="148">
        <v>14.022</v>
      </c>
      <c r="I986" s="149"/>
      <c r="L986" s="144"/>
      <c r="M986" s="150"/>
      <c r="T986" s="151"/>
      <c r="AT986" s="146" t="s">
        <v>151</v>
      </c>
      <c r="AU986" s="146" t="s">
        <v>82</v>
      </c>
      <c r="AV986" s="12" t="s">
        <v>82</v>
      </c>
      <c r="AW986" s="12" t="s">
        <v>33</v>
      </c>
      <c r="AX986" s="12" t="s">
        <v>72</v>
      </c>
      <c r="AY986" s="146" t="s">
        <v>139</v>
      </c>
    </row>
    <row r="987" spans="2:51" s="12" customFormat="1" ht="12">
      <c r="B987" s="144"/>
      <c r="D987" s="145" t="s">
        <v>151</v>
      </c>
      <c r="E987" s="146" t="s">
        <v>19</v>
      </c>
      <c r="F987" s="147" t="s">
        <v>1365</v>
      </c>
      <c r="H987" s="148">
        <v>0.22</v>
      </c>
      <c r="I987" s="149"/>
      <c r="L987" s="144"/>
      <c r="M987" s="150"/>
      <c r="T987" s="151"/>
      <c r="AT987" s="146" t="s">
        <v>151</v>
      </c>
      <c r="AU987" s="146" t="s">
        <v>82</v>
      </c>
      <c r="AV987" s="12" t="s">
        <v>82</v>
      </c>
      <c r="AW987" s="12" t="s">
        <v>33</v>
      </c>
      <c r="AX987" s="12" t="s">
        <v>72</v>
      </c>
      <c r="AY987" s="146" t="s">
        <v>139</v>
      </c>
    </row>
    <row r="988" spans="2:51" s="12" customFormat="1" ht="12">
      <c r="B988" s="144"/>
      <c r="D988" s="145" t="s">
        <v>151</v>
      </c>
      <c r="E988" s="146" t="s">
        <v>19</v>
      </c>
      <c r="F988" s="147" t="s">
        <v>1366</v>
      </c>
      <c r="H988" s="148">
        <v>13.157999999999999</v>
      </c>
      <c r="I988" s="149"/>
      <c r="L988" s="144"/>
      <c r="M988" s="150"/>
      <c r="T988" s="151"/>
      <c r="AT988" s="146" t="s">
        <v>151</v>
      </c>
      <c r="AU988" s="146" t="s">
        <v>82</v>
      </c>
      <c r="AV988" s="12" t="s">
        <v>82</v>
      </c>
      <c r="AW988" s="12" t="s">
        <v>33</v>
      </c>
      <c r="AX988" s="12" t="s">
        <v>72</v>
      </c>
      <c r="AY988" s="146" t="s">
        <v>139</v>
      </c>
    </row>
    <row r="989" spans="2:51" s="12" customFormat="1" ht="12">
      <c r="B989" s="144"/>
      <c r="D989" s="145" t="s">
        <v>151</v>
      </c>
      <c r="E989" s="146" t="s">
        <v>19</v>
      </c>
      <c r="F989" s="147" t="s">
        <v>1367</v>
      </c>
      <c r="H989" s="148">
        <v>0.22</v>
      </c>
      <c r="I989" s="149"/>
      <c r="L989" s="144"/>
      <c r="M989" s="150"/>
      <c r="T989" s="151"/>
      <c r="AT989" s="146" t="s">
        <v>151</v>
      </c>
      <c r="AU989" s="146" t="s">
        <v>82</v>
      </c>
      <c r="AV989" s="12" t="s">
        <v>82</v>
      </c>
      <c r="AW989" s="12" t="s">
        <v>33</v>
      </c>
      <c r="AX989" s="12" t="s">
        <v>72</v>
      </c>
      <c r="AY989" s="146" t="s">
        <v>139</v>
      </c>
    </row>
    <row r="990" spans="2:51" s="12" customFormat="1" ht="12">
      <c r="B990" s="144"/>
      <c r="D990" s="145" t="s">
        <v>151</v>
      </c>
      <c r="E990" s="146" t="s">
        <v>19</v>
      </c>
      <c r="F990" s="147" t="s">
        <v>1368</v>
      </c>
      <c r="H990" s="148">
        <v>4.4370000000000003</v>
      </c>
      <c r="I990" s="149"/>
      <c r="L990" s="144"/>
      <c r="M990" s="150"/>
      <c r="T990" s="151"/>
      <c r="AT990" s="146" t="s">
        <v>151</v>
      </c>
      <c r="AU990" s="146" t="s">
        <v>82</v>
      </c>
      <c r="AV990" s="12" t="s">
        <v>82</v>
      </c>
      <c r="AW990" s="12" t="s">
        <v>33</v>
      </c>
      <c r="AX990" s="12" t="s">
        <v>72</v>
      </c>
      <c r="AY990" s="146" t="s">
        <v>139</v>
      </c>
    </row>
    <row r="991" spans="2:51" s="12" customFormat="1" ht="12">
      <c r="B991" s="144"/>
      <c r="D991" s="145" t="s">
        <v>151</v>
      </c>
      <c r="E991" s="146" t="s">
        <v>19</v>
      </c>
      <c r="F991" s="147" t="s">
        <v>1369</v>
      </c>
      <c r="H991" s="148">
        <v>9.2550000000000008</v>
      </c>
      <c r="I991" s="149"/>
      <c r="L991" s="144"/>
      <c r="M991" s="150"/>
      <c r="T991" s="151"/>
      <c r="AT991" s="146" t="s">
        <v>151</v>
      </c>
      <c r="AU991" s="146" t="s">
        <v>82</v>
      </c>
      <c r="AV991" s="12" t="s">
        <v>82</v>
      </c>
      <c r="AW991" s="12" t="s">
        <v>33</v>
      </c>
      <c r="AX991" s="12" t="s">
        <v>72</v>
      </c>
      <c r="AY991" s="146" t="s">
        <v>139</v>
      </c>
    </row>
    <row r="992" spans="2:51" s="13" customFormat="1" ht="12">
      <c r="B992" s="152"/>
      <c r="D992" s="145" t="s">
        <v>151</v>
      </c>
      <c r="E992" s="153" t="s">
        <v>19</v>
      </c>
      <c r="F992" s="154" t="s">
        <v>163</v>
      </c>
      <c r="H992" s="155">
        <v>223.86399999999998</v>
      </c>
      <c r="I992" s="156"/>
      <c r="L992" s="152"/>
      <c r="M992" s="157"/>
      <c r="T992" s="158"/>
      <c r="AT992" s="153" t="s">
        <v>151</v>
      </c>
      <c r="AU992" s="153" t="s">
        <v>82</v>
      </c>
      <c r="AV992" s="13" t="s">
        <v>147</v>
      </c>
      <c r="AW992" s="13" t="s">
        <v>33</v>
      </c>
      <c r="AX992" s="13" t="s">
        <v>80</v>
      </c>
      <c r="AY992" s="153" t="s">
        <v>139</v>
      </c>
    </row>
    <row r="993" spans="2:65" s="1" customFormat="1" ht="24.25" customHeight="1">
      <c r="B993" s="32"/>
      <c r="C993" s="127" t="s">
        <v>1370</v>
      </c>
      <c r="D993" s="127" t="s">
        <v>142</v>
      </c>
      <c r="E993" s="128" t="s">
        <v>1371</v>
      </c>
      <c r="F993" s="129" t="s">
        <v>1372</v>
      </c>
      <c r="G993" s="130" t="s">
        <v>211</v>
      </c>
      <c r="H993" s="131">
        <v>24.428000000000001</v>
      </c>
      <c r="I993" s="132"/>
      <c r="J993" s="133">
        <f>ROUND(I993*H993,2)</f>
        <v>0</v>
      </c>
      <c r="K993" s="129" t="s">
        <v>146</v>
      </c>
      <c r="L993" s="32"/>
      <c r="M993" s="134" t="s">
        <v>19</v>
      </c>
      <c r="N993" s="135" t="s">
        <v>43</v>
      </c>
      <c r="P993" s="136">
        <f>O993*H993</f>
        <v>0</v>
      </c>
      <c r="Q993" s="136">
        <v>1.5E-3</v>
      </c>
      <c r="R993" s="136">
        <f>Q993*H993</f>
        <v>3.6642000000000001E-2</v>
      </c>
      <c r="S993" s="136">
        <v>0</v>
      </c>
      <c r="T993" s="137">
        <f>S993*H993</f>
        <v>0</v>
      </c>
      <c r="AR993" s="138" t="s">
        <v>286</v>
      </c>
      <c r="AT993" s="138" t="s">
        <v>142</v>
      </c>
      <c r="AU993" s="138" t="s">
        <v>82</v>
      </c>
      <c r="AY993" s="17" t="s">
        <v>139</v>
      </c>
      <c r="BE993" s="139">
        <f>IF(N993="základní",J993,0)</f>
        <v>0</v>
      </c>
      <c r="BF993" s="139">
        <f>IF(N993="snížená",J993,0)</f>
        <v>0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7" t="s">
        <v>80</v>
      </c>
      <c r="BK993" s="139">
        <f>ROUND(I993*H993,2)</f>
        <v>0</v>
      </c>
      <c r="BL993" s="17" t="s">
        <v>286</v>
      </c>
      <c r="BM993" s="138" t="s">
        <v>1373</v>
      </c>
    </row>
    <row r="994" spans="2:65" s="1" customFormat="1" ht="11">
      <c r="B994" s="32"/>
      <c r="D994" s="140" t="s">
        <v>149</v>
      </c>
      <c r="F994" s="141" t="s">
        <v>1374</v>
      </c>
      <c r="I994" s="142"/>
      <c r="L994" s="32"/>
      <c r="M994" s="143"/>
      <c r="T994" s="53"/>
      <c r="AT994" s="17" t="s">
        <v>149</v>
      </c>
      <c r="AU994" s="17" t="s">
        <v>82</v>
      </c>
    </row>
    <row r="995" spans="2:65" s="12" customFormat="1" ht="12">
      <c r="B995" s="144"/>
      <c r="D995" s="145" t="s">
        <v>151</v>
      </c>
      <c r="E995" s="146" t="s">
        <v>19</v>
      </c>
      <c r="F995" s="147" t="s">
        <v>1375</v>
      </c>
      <c r="H995" s="148">
        <v>8.76</v>
      </c>
      <c r="I995" s="149"/>
      <c r="L995" s="144"/>
      <c r="M995" s="150"/>
      <c r="T995" s="151"/>
      <c r="AT995" s="146" t="s">
        <v>151</v>
      </c>
      <c r="AU995" s="146" t="s">
        <v>82</v>
      </c>
      <c r="AV995" s="12" t="s">
        <v>82</v>
      </c>
      <c r="AW995" s="12" t="s">
        <v>33</v>
      </c>
      <c r="AX995" s="12" t="s">
        <v>72</v>
      </c>
      <c r="AY995" s="146" t="s">
        <v>139</v>
      </c>
    </row>
    <row r="996" spans="2:65" s="12" customFormat="1" ht="12">
      <c r="B996" s="144"/>
      <c r="D996" s="145" t="s">
        <v>151</v>
      </c>
      <c r="E996" s="146" t="s">
        <v>19</v>
      </c>
      <c r="F996" s="147" t="s">
        <v>1376</v>
      </c>
      <c r="H996" s="148">
        <v>3.8809999999999998</v>
      </c>
      <c r="I996" s="149"/>
      <c r="L996" s="144"/>
      <c r="M996" s="150"/>
      <c r="T996" s="151"/>
      <c r="AT996" s="146" t="s">
        <v>151</v>
      </c>
      <c r="AU996" s="146" t="s">
        <v>82</v>
      </c>
      <c r="AV996" s="12" t="s">
        <v>82</v>
      </c>
      <c r="AW996" s="12" t="s">
        <v>33</v>
      </c>
      <c r="AX996" s="12" t="s">
        <v>72</v>
      </c>
      <c r="AY996" s="146" t="s">
        <v>139</v>
      </c>
    </row>
    <row r="997" spans="2:65" s="12" customFormat="1" ht="12">
      <c r="B997" s="144"/>
      <c r="D997" s="145" t="s">
        <v>151</v>
      </c>
      <c r="E997" s="146" t="s">
        <v>19</v>
      </c>
      <c r="F997" s="147" t="s">
        <v>1377</v>
      </c>
      <c r="H997" s="148">
        <v>7.4909999999999997</v>
      </c>
      <c r="I997" s="149"/>
      <c r="L997" s="144"/>
      <c r="M997" s="150"/>
      <c r="T997" s="151"/>
      <c r="AT997" s="146" t="s">
        <v>151</v>
      </c>
      <c r="AU997" s="146" t="s">
        <v>82</v>
      </c>
      <c r="AV997" s="12" t="s">
        <v>82</v>
      </c>
      <c r="AW997" s="12" t="s">
        <v>33</v>
      </c>
      <c r="AX997" s="12" t="s">
        <v>72</v>
      </c>
      <c r="AY997" s="146" t="s">
        <v>139</v>
      </c>
    </row>
    <row r="998" spans="2:65" s="12" customFormat="1" ht="12">
      <c r="B998" s="144"/>
      <c r="D998" s="145" t="s">
        <v>151</v>
      </c>
      <c r="E998" s="146" t="s">
        <v>19</v>
      </c>
      <c r="F998" s="147" t="s">
        <v>1378</v>
      </c>
      <c r="H998" s="148">
        <v>2.4449999999999998</v>
      </c>
      <c r="I998" s="149"/>
      <c r="L998" s="144"/>
      <c r="M998" s="150"/>
      <c r="T998" s="151"/>
      <c r="AT998" s="146" t="s">
        <v>151</v>
      </c>
      <c r="AU998" s="146" t="s">
        <v>82</v>
      </c>
      <c r="AV998" s="12" t="s">
        <v>82</v>
      </c>
      <c r="AW998" s="12" t="s">
        <v>33</v>
      </c>
      <c r="AX998" s="12" t="s">
        <v>72</v>
      </c>
      <c r="AY998" s="146" t="s">
        <v>139</v>
      </c>
    </row>
    <row r="999" spans="2:65" s="12" customFormat="1" ht="12">
      <c r="B999" s="144"/>
      <c r="D999" s="145" t="s">
        <v>151</v>
      </c>
      <c r="E999" s="146" t="s">
        <v>19</v>
      </c>
      <c r="F999" s="147" t="s">
        <v>1379</v>
      </c>
      <c r="H999" s="148">
        <v>1.851</v>
      </c>
      <c r="I999" s="149"/>
      <c r="L999" s="144"/>
      <c r="M999" s="150"/>
      <c r="T999" s="151"/>
      <c r="AT999" s="146" t="s">
        <v>151</v>
      </c>
      <c r="AU999" s="146" t="s">
        <v>82</v>
      </c>
      <c r="AV999" s="12" t="s">
        <v>82</v>
      </c>
      <c r="AW999" s="12" t="s">
        <v>33</v>
      </c>
      <c r="AX999" s="12" t="s">
        <v>72</v>
      </c>
      <c r="AY999" s="146" t="s">
        <v>139</v>
      </c>
    </row>
    <row r="1000" spans="2:65" s="15" customFormat="1" ht="24">
      <c r="B1000" s="165"/>
      <c r="D1000" s="145" t="s">
        <v>151</v>
      </c>
      <c r="E1000" s="166" t="s">
        <v>19</v>
      </c>
      <c r="F1000" s="167" t="s">
        <v>1380</v>
      </c>
      <c r="H1000" s="168">
        <v>24.427999999999997</v>
      </c>
      <c r="I1000" s="169"/>
      <c r="L1000" s="165"/>
      <c r="M1000" s="170"/>
      <c r="T1000" s="171"/>
      <c r="AT1000" s="166" t="s">
        <v>151</v>
      </c>
      <c r="AU1000" s="166" t="s">
        <v>82</v>
      </c>
      <c r="AV1000" s="15" t="s">
        <v>176</v>
      </c>
      <c r="AW1000" s="15" t="s">
        <v>33</v>
      </c>
      <c r="AX1000" s="15" t="s">
        <v>80</v>
      </c>
      <c r="AY1000" s="166" t="s">
        <v>139</v>
      </c>
    </row>
    <row r="1001" spans="2:65" s="1" customFormat="1" ht="37.75" customHeight="1">
      <c r="B1001" s="32"/>
      <c r="C1001" s="127" t="s">
        <v>1381</v>
      </c>
      <c r="D1001" s="127" t="s">
        <v>142</v>
      </c>
      <c r="E1001" s="128" t="s">
        <v>1382</v>
      </c>
      <c r="F1001" s="129" t="s">
        <v>1383</v>
      </c>
      <c r="G1001" s="130" t="s">
        <v>211</v>
      </c>
      <c r="H1001" s="131">
        <v>223.29400000000001</v>
      </c>
      <c r="I1001" s="132"/>
      <c r="J1001" s="133">
        <f>ROUND(I1001*H1001,2)</f>
        <v>0</v>
      </c>
      <c r="K1001" s="129" t="s">
        <v>146</v>
      </c>
      <c r="L1001" s="32"/>
      <c r="M1001" s="134" t="s">
        <v>19</v>
      </c>
      <c r="N1001" s="135" t="s">
        <v>43</v>
      </c>
      <c r="P1001" s="136">
        <f>O1001*H1001</f>
        <v>0</v>
      </c>
      <c r="Q1001" s="136">
        <v>7.3000000000000001E-3</v>
      </c>
      <c r="R1001" s="136">
        <f>Q1001*H1001</f>
        <v>1.6300462</v>
      </c>
      <c r="S1001" s="136">
        <v>0</v>
      </c>
      <c r="T1001" s="137">
        <f>S1001*H1001</f>
        <v>0</v>
      </c>
      <c r="AR1001" s="138" t="s">
        <v>286</v>
      </c>
      <c r="AT1001" s="138" t="s">
        <v>142</v>
      </c>
      <c r="AU1001" s="138" t="s">
        <v>82</v>
      </c>
      <c r="AY1001" s="17" t="s">
        <v>139</v>
      </c>
      <c r="BE1001" s="139">
        <f>IF(N1001="základní",J1001,0)</f>
        <v>0</v>
      </c>
      <c r="BF1001" s="139">
        <f>IF(N1001="snížená",J1001,0)</f>
        <v>0</v>
      </c>
      <c r="BG1001" s="139">
        <f>IF(N1001="zákl. přenesená",J1001,0)</f>
        <v>0</v>
      </c>
      <c r="BH1001" s="139">
        <f>IF(N1001="sníž. přenesená",J1001,0)</f>
        <v>0</v>
      </c>
      <c r="BI1001" s="139">
        <f>IF(N1001="nulová",J1001,0)</f>
        <v>0</v>
      </c>
      <c r="BJ1001" s="17" t="s">
        <v>80</v>
      </c>
      <c r="BK1001" s="139">
        <f>ROUND(I1001*H1001,2)</f>
        <v>0</v>
      </c>
      <c r="BL1001" s="17" t="s">
        <v>286</v>
      </c>
      <c r="BM1001" s="138" t="s">
        <v>1384</v>
      </c>
    </row>
    <row r="1002" spans="2:65" s="1" customFormat="1" ht="11">
      <c r="B1002" s="32"/>
      <c r="D1002" s="140" t="s">
        <v>149</v>
      </c>
      <c r="F1002" s="141" t="s">
        <v>1385</v>
      </c>
      <c r="I1002" s="142"/>
      <c r="L1002" s="32"/>
      <c r="M1002" s="143"/>
      <c r="T1002" s="53"/>
      <c r="AT1002" s="17" t="s">
        <v>149</v>
      </c>
      <c r="AU1002" s="17" t="s">
        <v>82</v>
      </c>
    </row>
    <row r="1003" spans="2:65" s="12" customFormat="1" ht="24">
      <c r="B1003" s="144"/>
      <c r="D1003" s="145" t="s">
        <v>151</v>
      </c>
      <c r="E1003" s="146" t="s">
        <v>19</v>
      </c>
      <c r="F1003" s="147" t="s">
        <v>1355</v>
      </c>
      <c r="H1003" s="148">
        <v>58.362000000000002</v>
      </c>
      <c r="I1003" s="149"/>
      <c r="L1003" s="144"/>
      <c r="M1003" s="150"/>
      <c r="T1003" s="151"/>
      <c r="AT1003" s="146" t="s">
        <v>151</v>
      </c>
      <c r="AU1003" s="146" t="s">
        <v>82</v>
      </c>
      <c r="AV1003" s="12" t="s">
        <v>82</v>
      </c>
      <c r="AW1003" s="12" t="s">
        <v>33</v>
      </c>
      <c r="AX1003" s="12" t="s">
        <v>72</v>
      </c>
      <c r="AY1003" s="146" t="s">
        <v>139</v>
      </c>
    </row>
    <row r="1004" spans="2:65" s="12" customFormat="1" ht="12">
      <c r="B1004" s="144"/>
      <c r="D1004" s="145" t="s">
        <v>151</v>
      </c>
      <c r="E1004" s="146" t="s">
        <v>19</v>
      </c>
      <c r="F1004" s="147" t="s">
        <v>1356</v>
      </c>
      <c r="H1004" s="148">
        <v>11.52</v>
      </c>
      <c r="I1004" s="149"/>
      <c r="L1004" s="144"/>
      <c r="M1004" s="150"/>
      <c r="T1004" s="151"/>
      <c r="AT1004" s="146" t="s">
        <v>151</v>
      </c>
      <c r="AU1004" s="146" t="s">
        <v>82</v>
      </c>
      <c r="AV1004" s="12" t="s">
        <v>82</v>
      </c>
      <c r="AW1004" s="12" t="s">
        <v>33</v>
      </c>
      <c r="AX1004" s="12" t="s">
        <v>72</v>
      </c>
      <c r="AY1004" s="146" t="s">
        <v>139</v>
      </c>
    </row>
    <row r="1005" spans="2:65" s="12" customFormat="1" ht="12">
      <c r="B1005" s="144"/>
      <c r="D1005" s="145" t="s">
        <v>151</v>
      </c>
      <c r="E1005" s="146" t="s">
        <v>19</v>
      </c>
      <c r="F1005" s="147" t="s">
        <v>1357</v>
      </c>
      <c r="H1005" s="148">
        <v>25.85</v>
      </c>
      <c r="I1005" s="149"/>
      <c r="L1005" s="144"/>
      <c r="M1005" s="150"/>
      <c r="T1005" s="151"/>
      <c r="AT1005" s="146" t="s">
        <v>151</v>
      </c>
      <c r="AU1005" s="146" t="s">
        <v>82</v>
      </c>
      <c r="AV1005" s="12" t="s">
        <v>82</v>
      </c>
      <c r="AW1005" s="12" t="s">
        <v>33</v>
      </c>
      <c r="AX1005" s="12" t="s">
        <v>72</v>
      </c>
      <c r="AY1005" s="146" t="s">
        <v>139</v>
      </c>
    </row>
    <row r="1006" spans="2:65" s="12" customFormat="1" ht="12">
      <c r="B1006" s="144"/>
      <c r="D1006" s="145" t="s">
        <v>151</v>
      </c>
      <c r="E1006" s="146" t="s">
        <v>19</v>
      </c>
      <c r="F1006" s="147" t="s">
        <v>1358</v>
      </c>
      <c r="H1006" s="148">
        <v>49.884</v>
      </c>
      <c r="I1006" s="149"/>
      <c r="L1006" s="144"/>
      <c r="M1006" s="150"/>
      <c r="T1006" s="151"/>
      <c r="AT1006" s="146" t="s">
        <v>151</v>
      </c>
      <c r="AU1006" s="146" t="s">
        <v>82</v>
      </c>
      <c r="AV1006" s="12" t="s">
        <v>82</v>
      </c>
      <c r="AW1006" s="12" t="s">
        <v>33</v>
      </c>
      <c r="AX1006" s="12" t="s">
        <v>72</v>
      </c>
      <c r="AY1006" s="146" t="s">
        <v>139</v>
      </c>
    </row>
    <row r="1007" spans="2:65" s="12" customFormat="1" ht="12">
      <c r="B1007" s="144"/>
      <c r="D1007" s="145" t="s">
        <v>151</v>
      </c>
      <c r="E1007" s="146" t="s">
        <v>19</v>
      </c>
      <c r="F1007" s="147" t="s">
        <v>1359</v>
      </c>
      <c r="H1007" s="148">
        <v>16.3</v>
      </c>
      <c r="I1007" s="149"/>
      <c r="L1007" s="144"/>
      <c r="M1007" s="150"/>
      <c r="T1007" s="151"/>
      <c r="AT1007" s="146" t="s">
        <v>151</v>
      </c>
      <c r="AU1007" s="146" t="s">
        <v>82</v>
      </c>
      <c r="AV1007" s="12" t="s">
        <v>82</v>
      </c>
      <c r="AW1007" s="12" t="s">
        <v>33</v>
      </c>
      <c r="AX1007" s="12" t="s">
        <v>72</v>
      </c>
      <c r="AY1007" s="146" t="s">
        <v>139</v>
      </c>
    </row>
    <row r="1008" spans="2:65" s="12" customFormat="1" ht="12">
      <c r="B1008" s="144"/>
      <c r="D1008" s="145" t="s">
        <v>151</v>
      </c>
      <c r="E1008" s="146" t="s">
        <v>19</v>
      </c>
      <c r="F1008" s="147" t="s">
        <v>1360</v>
      </c>
      <c r="H1008" s="148">
        <v>8.8350000000000009</v>
      </c>
      <c r="I1008" s="149"/>
      <c r="L1008" s="144"/>
      <c r="M1008" s="150"/>
      <c r="T1008" s="151"/>
      <c r="AT1008" s="146" t="s">
        <v>151</v>
      </c>
      <c r="AU1008" s="146" t="s">
        <v>82</v>
      </c>
      <c r="AV1008" s="12" t="s">
        <v>82</v>
      </c>
      <c r="AW1008" s="12" t="s">
        <v>33</v>
      </c>
      <c r="AX1008" s="12" t="s">
        <v>72</v>
      </c>
      <c r="AY1008" s="146" t="s">
        <v>139</v>
      </c>
    </row>
    <row r="1009" spans="2:65" s="12" customFormat="1" ht="12">
      <c r="B1009" s="144"/>
      <c r="D1009" s="145" t="s">
        <v>151</v>
      </c>
      <c r="E1009" s="146" t="s">
        <v>19</v>
      </c>
      <c r="F1009" s="147" t="s">
        <v>1361</v>
      </c>
      <c r="H1009" s="148">
        <v>7.0990000000000002</v>
      </c>
      <c r="I1009" s="149"/>
      <c r="L1009" s="144"/>
      <c r="M1009" s="150"/>
      <c r="T1009" s="151"/>
      <c r="AT1009" s="146" t="s">
        <v>151</v>
      </c>
      <c r="AU1009" s="146" t="s">
        <v>82</v>
      </c>
      <c r="AV1009" s="12" t="s">
        <v>82</v>
      </c>
      <c r="AW1009" s="12" t="s">
        <v>33</v>
      </c>
      <c r="AX1009" s="12" t="s">
        <v>72</v>
      </c>
      <c r="AY1009" s="146" t="s">
        <v>139</v>
      </c>
    </row>
    <row r="1010" spans="2:65" s="12" customFormat="1" ht="12">
      <c r="B1010" s="144"/>
      <c r="D1010" s="145" t="s">
        <v>151</v>
      </c>
      <c r="E1010" s="146" t="s">
        <v>19</v>
      </c>
      <c r="F1010" s="147" t="s">
        <v>1363</v>
      </c>
      <c r="H1010" s="148">
        <v>4.5720000000000001</v>
      </c>
      <c r="I1010" s="149"/>
      <c r="L1010" s="144"/>
      <c r="M1010" s="150"/>
      <c r="T1010" s="151"/>
      <c r="AT1010" s="146" t="s">
        <v>151</v>
      </c>
      <c r="AU1010" s="146" t="s">
        <v>82</v>
      </c>
      <c r="AV1010" s="12" t="s">
        <v>82</v>
      </c>
      <c r="AW1010" s="12" t="s">
        <v>33</v>
      </c>
      <c r="AX1010" s="12" t="s">
        <v>72</v>
      </c>
      <c r="AY1010" s="146" t="s">
        <v>139</v>
      </c>
    </row>
    <row r="1011" spans="2:65" s="12" customFormat="1" ht="12">
      <c r="B1011" s="144"/>
      <c r="D1011" s="145" t="s">
        <v>151</v>
      </c>
      <c r="E1011" s="146" t="s">
        <v>19</v>
      </c>
      <c r="F1011" s="147" t="s">
        <v>1364</v>
      </c>
      <c r="H1011" s="148">
        <v>14.022</v>
      </c>
      <c r="I1011" s="149"/>
      <c r="L1011" s="144"/>
      <c r="M1011" s="150"/>
      <c r="T1011" s="151"/>
      <c r="AT1011" s="146" t="s">
        <v>151</v>
      </c>
      <c r="AU1011" s="146" t="s">
        <v>82</v>
      </c>
      <c r="AV1011" s="12" t="s">
        <v>82</v>
      </c>
      <c r="AW1011" s="12" t="s">
        <v>33</v>
      </c>
      <c r="AX1011" s="12" t="s">
        <v>72</v>
      </c>
      <c r="AY1011" s="146" t="s">
        <v>139</v>
      </c>
    </row>
    <row r="1012" spans="2:65" s="12" customFormat="1" ht="12">
      <c r="B1012" s="144"/>
      <c r="D1012" s="145" t="s">
        <v>151</v>
      </c>
      <c r="E1012" s="146" t="s">
        <v>19</v>
      </c>
      <c r="F1012" s="147" t="s">
        <v>1366</v>
      </c>
      <c r="H1012" s="148">
        <v>13.157999999999999</v>
      </c>
      <c r="I1012" s="149"/>
      <c r="L1012" s="144"/>
      <c r="M1012" s="150"/>
      <c r="T1012" s="151"/>
      <c r="AT1012" s="146" t="s">
        <v>151</v>
      </c>
      <c r="AU1012" s="146" t="s">
        <v>82</v>
      </c>
      <c r="AV1012" s="12" t="s">
        <v>82</v>
      </c>
      <c r="AW1012" s="12" t="s">
        <v>33</v>
      </c>
      <c r="AX1012" s="12" t="s">
        <v>72</v>
      </c>
      <c r="AY1012" s="146" t="s">
        <v>139</v>
      </c>
    </row>
    <row r="1013" spans="2:65" s="12" customFormat="1" ht="12">
      <c r="B1013" s="144"/>
      <c r="D1013" s="145" t="s">
        <v>151</v>
      </c>
      <c r="E1013" s="146" t="s">
        <v>19</v>
      </c>
      <c r="F1013" s="147" t="s">
        <v>1368</v>
      </c>
      <c r="H1013" s="148">
        <v>4.4370000000000003</v>
      </c>
      <c r="I1013" s="149"/>
      <c r="L1013" s="144"/>
      <c r="M1013" s="150"/>
      <c r="T1013" s="151"/>
      <c r="AT1013" s="146" t="s">
        <v>151</v>
      </c>
      <c r="AU1013" s="146" t="s">
        <v>82</v>
      </c>
      <c r="AV1013" s="12" t="s">
        <v>82</v>
      </c>
      <c r="AW1013" s="12" t="s">
        <v>33</v>
      </c>
      <c r="AX1013" s="12" t="s">
        <v>72</v>
      </c>
      <c r="AY1013" s="146" t="s">
        <v>139</v>
      </c>
    </row>
    <row r="1014" spans="2:65" s="12" customFormat="1" ht="12">
      <c r="B1014" s="144"/>
      <c r="D1014" s="145" t="s">
        <v>151</v>
      </c>
      <c r="E1014" s="146" t="s">
        <v>19</v>
      </c>
      <c r="F1014" s="147" t="s">
        <v>1369</v>
      </c>
      <c r="H1014" s="148">
        <v>9.2550000000000008</v>
      </c>
      <c r="I1014" s="149"/>
      <c r="L1014" s="144"/>
      <c r="M1014" s="150"/>
      <c r="T1014" s="151"/>
      <c r="AT1014" s="146" t="s">
        <v>151</v>
      </c>
      <c r="AU1014" s="146" t="s">
        <v>82</v>
      </c>
      <c r="AV1014" s="12" t="s">
        <v>82</v>
      </c>
      <c r="AW1014" s="12" t="s">
        <v>33</v>
      </c>
      <c r="AX1014" s="12" t="s">
        <v>72</v>
      </c>
      <c r="AY1014" s="146" t="s">
        <v>139</v>
      </c>
    </row>
    <row r="1015" spans="2:65" s="13" customFormat="1" ht="12">
      <c r="B1015" s="152"/>
      <c r="D1015" s="145" t="s">
        <v>151</v>
      </c>
      <c r="E1015" s="153" t="s">
        <v>19</v>
      </c>
      <c r="F1015" s="154" t="s">
        <v>163</v>
      </c>
      <c r="H1015" s="155">
        <v>223.29399999999998</v>
      </c>
      <c r="I1015" s="156"/>
      <c r="L1015" s="152"/>
      <c r="M1015" s="157"/>
      <c r="T1015" s="158"/>
      <c r="AT1015" s="153" t="s">
        <v>151</v>
      </c>
      <c r="AU1015" s="153" t="s">
        <v>82</v>
      </c>
      <c r="AV1015" s="13" t="s">
        <v>147</v>
      </c>
      <c r="AW1015" s="13" t="s">
        <v>33</v>
      </c>
      <c r="AX1015" s="13" t="s">
        <v>80</v>
      </c>
      <c r="AY1015" s="153" t="s">
        <v>139</v>
      </c>
    </row>
    <row r="1016" spans="2:65" s="1" customFormat="1" ht="16.5" customHeight="1">
      <c r="B1016" s="32"/>
      <c r="C1016" s="172" t="s">
        <v>1386</v>
      </c>
      <c r="D1016" s="172" t="s">
        <v>519</v>
      </c>
      <c r="E1016" s="173" t="s">
        <v>1387</v>
      </c>
      <c r="F1016" s="174" t="s">
        <v>1388</v>
      </c>
      <c r="G1016" s="175" t="s">
        <v>211</v>
      </c>
      <c r="H1016" s="176">
        <v>245.62299999999999</v>
      </c>
      <c r="I1016" s="177"/>
      <c r="J1016" s="178">
        <f>ROUND(I1016*H1016,2)</f>
        <v>0</v>
      </c>
      <c r="K1016" s="174" t="s">
        <v>620</v>
      </c>
      <c r="L1016" s="179"/>
      <c r="M1016" s="180" t="s">
        <v>19</v>
      </c>
      <c r="N1016" s="181" t="s">
        <v>43</v>
      </c>
      <c r="P1016" s="136">
        <f>O1016*H1016</f>
        <v>0</v>
      </c>
      <c r="Q1016" s="136">
        <v>0.02</v>
      </c>
      <c r="R1016" s="136">
        <f>Q1016*H1016</f>
        <v>4.9124600000000003</v>
      </c>
      <c r="S1016" s="136">
        <v>0</v>
      </c>
      <c r="T1016" s="137">
        <f>S1016*H1016</f>
        <v>0</v>
      </c>
      <c r="AR1016" s="138" t="s">
        <v>423</v>
      </c>
      <c r="AT1016" s="138" t="s">
        <v>519</v>
      </c>
      <c r="AU1016" s="138" t="s">
        <v>82</v>
      </c>
      <c r="AY1016" s="17" t="s">
        <v>139</v>
      </c>
      <c r="BE1016" s="139">
        <f>IF(N1016="základní",J1016,0)</f>
        <v>0</v>
      </c>
      <c r="BF1016" s="139">
        <f>IF(N1016="snížená",J1016,0)</f>
        <v>0</v>
      </c>
      <c r="BG1016" s="139">
        <f>IF(N1016="zákl. přenesená",J1016,0)</f>
        <v>0</v>
      </c>
      <c r="BH1016" s="139">
        <f>IF(N1016="sníž. přenesená",J1016,0)</f>
        <v>0</v>
      </c>
      <c r="BI1016" s="139">
        <f>IF(N1016="nulová",J1016,0)</f>
        <v>0</v>
      </c>
      <c r="BJ1016" s="17" t="s">
        <v>80</v>
      </c>
      <c r="BK1016" s="139">
        <f>ROUND(I1016*H1016,2)</f>
        <v>0</v>
      </c>
      <c r="BL1016" s="17" t="s">
        <v>286</v>
      </c>
      <c r="BM1016" s="138" t="s">
        <v>1389</v>
      </c>
    </row>
    <row r="1017" spans="2:65" s="12" customFormat="1" ht="12">
      <c r="B1017" s="144"/>
      <c r="D1017" s="145" t="s">
        <v>151</v>
      </c>
      <c r="F1017" s="147" t="s">
        <v>1390</v>
      </c>
      <c r="H1017" s="148">
        <v>245.62299999999999</v>
      </c>
      <c r="I1017" s="149"/>
      <c r="L1017" s="144"/>
      <c r="M1017" s="150"/>
      <c r="T1017" s="151"/>
      <c r="AT1017" s="146" t="s">
        <v>151</v>
      </c>
      <c r="AU1017" s="146" t="s">
        <v>82</v>
      </c>
      <c r="AV1017" s="12" t="s">
        <v>82</v>
      </c>
      <c r="AW1017" s="12" t="s">
        <v>4</v>
      </c>
      <c r="AX1017" s="12" t="s">
        <v>80</v>
      </c>
      <c r="AY1017" s="146" t="s">
        <v>139</v>
      </c>
    </row>
    <row r="1018" spans="2:65" s="1" customFormat="1" ht="33" customHeight="1">
      <c r="B1018" s="32"/>
      <c r="C1018" s="127" t="s">
        <v>1391</v>
      </c>
      <c r="D1018" s="127" t="s">
        <v>142</v>
      </c>
      <c r="E1018" s="128" t="s">
        <v>1392</v>
      </c>
      <c r="F1018" s="129" t="s">
        <v>1393</v>
      </c>
      <c r="G1018" s="130" t="s">
        <v>271</v>
      </c>
      <c r="H1018" s="131">
        <v>55.38</v>
      </c>
      <c r="I1018" s="132"/>
      <c r="J1018" s="133">
        <f>ROUND(I1018*H1018,2)</f>
        <v>0</v>
      </c>
      <c r="K1018" s="129" t="s">
        <v>146</v>
      </c>
      <c r="L1018" s="32"/>
      <c r="M1018" s="134" t="s">
        <v>19</v>
      </c>
      <c r="N1018" s="135" t="s">
        <v>43</v>
      </c>
      <c r="P1018" s="136">
        <f>O1018*H1018</f>
        <v>0</v>
      </c>
      <c r="Q1018" s="136">
        <v>2.0000000000000001E-4</v>
      </c>
      <c r="R1018" s="136">
        <f>Q1018*H1018</f>
        <v>1.1076000000000001E-2</v>
      </c>
      <c r="S1018" s="136">
        <v>0</v>
      </c>
      <c r="T1018" s="137">
        <f>S1018*H1018</f>
        <v>0</v>
      </c>
      <c r="AR1018" s="138" t="s">
        <v>286</v>
      </c>
      <c r="AT1018" s="138" t="s">
        <v>142</v>
      </c>
      <c r="AU1018" s="138" t="s">
        <v>82</v>
      </c>
      <c r="AY1018" s="17" t="s">
        <v>139</v>
      </c>
      <c r="BE1018" s="139">
        <f>IF(N1018="základní",J1018,0)</f>
        <v>0</v>
      </c>
      <c r="BF1018" s="139">
        <f>IF(N1018="snížená",J1018,0)</f>
        <v>0</v>
      </c>
      <c r="BG1018" s="139">
        <f>IF(N1018="zákl. přenesená",J1018,0)</f>
        <v>0</v>
      </c>
      <c r="BH1018" s="139">
        <f>IF(N1018="sníž. přenesená",J1018,0)</f>
        <v>0</v>
      </c>
      <c r="BI1018" s="139">
        <f>IF(N1018="nulová",J1018,0)</f>
        <v>0</v>
      </c>
      <c r="BJ1018" s="17" t="s">
        <v>80</v>
      </c>
      <c r="BK1018" s="139">
        <f>ROUND(I1018*H1018,2)</f>
        <v>0</v>
      </c>
      <c r="BL1018" s="17" t="s">
        <v>286</v>
      </c>
      <c r="BM1018" s="138" t="s">
        <v>1394</v>
      </c>
    </row>
    <row r="1019" spans="2:65" s="1" customFormat="1" ht="11">
      <c r="B1019" s="32"/>
      <c r="D1019" s="140" t="s">
        <v>149</v>
      </c>
      <c r="F1019" s="141" t="s">
        <v>1395</v>
      </c>
      <c r="I1019" s="142"/>
      <c r="L1019" s="32"/>
      <c r="M1019" s="143"/>
      <c r="T1019" s="53"/>
      <c r="AT1019" s="17" t="s">
        <v>149</v>
      </c>
      <c r="AU1019" s="17" t="s">
        <v>82</v>
      </c>
    </row>
    <row r="1020" spans="2:65" s="12" customFormat="1" ht="12">
      <c r="B1020" s="144"/>
      <c r="D1020" s="145" t="s">
        <v>151</v>
      </c>
      <c r="E1020" s="146" t="s">
        <v>19</v>
      </c>
      <c r="F1020" s="147" t="s">
        <v>1396</v>
      </c>
      <c r="H1020" s="148">
        <v>15.2</v>
      </c>
      <c r="I1020" s="149"/>
      <c r="L1020" s="144"/>
      <c r="M1020" s="150"/>
      <c r="T1020" s="151"/>
      <c r="AT1020" s="146" t="s">
        <v>151</v>
      </c>
      <c r="AU1020" s="146" t="s">
        <v>82</v>
      </c>
      <c r="AV1020" s="12" t="s">
        <v>82</v>
      </c>
      <c r="AW1020" s="12" t="s">
        <v>33</v>
      </c>
      <c r="AX1020" s="12" t="s">
        <v>72</v>
      </c>
      <c r="AY1020" s="146" t="s">
        <v>139</v>
      </c>
    </row>
    <row r="1021" spans="2:65" s="12" customFormat="1" ht="12">
      <c r="B1021" s="144"/>
      <c r="D1021" s="145" t="s">
        <v>151</v>
      </c>
      <c r="E1021" s="146" t="s">
        <v>19</v>
      </c>
      <c r="F1021" s="147" t="s">
        <v>1397</v>
      </c>
      <c r="H1021" s="148">
        <v>1.04</v>
      </c>
      <c r="I1021" s="149"/>
      <c r="L1021" s="144"/>
      <c r="M1021" s="150"/>
      <c r="T1021" s="151"/>
      <c r="AT1021" s="146" t="s">
        <v>151</v>
      </c>
      <c r="AU1021" s="146" t="s">
        <v>82</v>
      </c>
      <c r="AV1021" s="12" t="s">
        <v>82</v>
      </c>
      <c r="AW1021" s="12" t="s">
        <v>33</v>
      </c>
      <c r="AX1021" s="12" t="s">
        <v>72</v>
      </c>
      <c r="AY1021" s="146" t="s">
        <v>139</v>
      </c>
    </row>
    <row r="1022" spans="2:65" s="12" customFormat="1" ht="12">
      <c r="B1022" s="144"/>
      <c r="D1022" s="145" t="s">
        <v>151</v>
      </c>
      <c r="E1022" s="146" t="s">
        <v>19</v>
      </c>
      <c r="F1022" s="147" t="s">
        <v>1398</v>
      </c>
      <c r="H1022" s="148">
        <v>5.76</v>
      </c>
      <c r="I1022" s="149"/>
      <c r="L1022" s="144"/>
      <c r="M1022" s="150"/>
      <c r="T1022" s="151"/>
      <c r="AT1022" s="146" t="s">
        <v>151</v>
      </c>
      <c r="AU1022" s="146" t="s">
        <v>82</v>
      </c>
      <c r="AV1022" s="12" t="s">
        <v>82</v>
      </c>
      <c r="AW1022" s="12" t="s">
        <v>33</v>
      </c>
      <c r="AX1022" s="12" t="s">
        <v>72</v>
      </c>
      <c r="AY1022" s="146" t="s">
        <v>139</v>
      </c>
    </row>
    <row r="1023" spans="2:65" s="12" customFormat="1" ht="12">
      <c r="B1023" s="144"/>
      <c r="D1023" s="145" t="s">
        <v>151</v>
      </c>
      <c r="E1023" s="146" t="s">
        <v>19</v>
      </c>
      <c r="F1023" s="147" t="s">
        <v>1399</v>
      </c>
      <c r="H1023" s="148">
        <v>1.76</v>
      </c>
      <c r="I1023" s="149"/>
      <c r="L1023" s="144"/>
      <c r="M1023" s="150"/>
      <c r="T1023" s="151"/>
      <c r="AT1023" s="146" t="s">
        <v>151</v>
      </c>
      <c r="AU1023" s="146" t="s">
        <v>82</v>
      </c>
      <c r="AV1023" s="12" t="s">
        <v>82</v>
      </c>
      <c r="AW1023" s="12" t="s">
        <v>33</v>
      </c>
      <c r="AX1023" s="12" t="s">
        <v>72</v>
      </c>
      <c r="AY1023" s="146" t="s">
        <v>139</v>
      </c>
    </row>
    <row r="1024" spans="2:65" s="12" customFormat="1" ht="12">
      <c r="B1024" s="144"/>
      <c r="D1024" s="145" t="s">
        <v>151</v>
      </c>
      <c r="E1024" s="146" t="s">
        <v>19</v>
      </c>
      <c r="F1024" s="147" t="s">
        <v>1400</v>
      </c>
      <c r="H1024" s="148">
        <v>3</v>
      </c>
      <c r="I1024" s="149"/>
      <c r="L1024" s="144"/>
      <c r="M1024" s="150"/>
      <c r="T1024" s="151"/>
      <c r="AT1024" s="146" t="s">
        <v>151</v>
      </c>
      <c r="AU1024" s="146" t="s">
        <v>82</v>
      </c>
      <c r="AV1024" s="12" t="s">
        <v>82</v>
      </c>
      <c r="AW1024" s="12" t="s">
        <v>33</v>
      </c>
      <c r="AX1024" s="12" t="s">
        <v>72</v>
      </c>
      <c r="AY1024" s="146" t="s">
        <v>139</v>
      </c>
    </row>
    <row r="1025" spans="2:65" s="12" customFormat="1" ht="24">
      <c r="B1025" s="144"/>
      <c r="D1025" s="145" t="s">
        <v>151</v>
      </c>
      <c r="E1025" s="146" t="s">
        <v>19</v>
      </c>
      <c r="F1025" s="147" t="s">
        <v>1206</v>
      </c>
      <c r="H1025" s="148">
        <v>28.62</v>
      </c>
      <c r="I1025" s="149"/>
      <c r="L1025" s="144"/>
      <c r="M1025" s="150"/>
      <c r="T1025" s="151"/>
      <c r="AT1025" s="146" t="s">
        <v>151</v>
      </c>
      <c r="AU1025" s="146" t="s">
        <v>82</v>
      </c>
      <c r="AV1025" s="12" t="s">
        <v>82</v>
      </c>
      <c r="AW1025" s="12" t="s">
        <v>33</v>
      </c>
      <c r="AX1025" s="12" t="s">
        <v>72</v>
      </c>
      <c r="AY1025" s="146" t="s">
        <v>139</v>
      </c>
    </row>
    <row r="1026" spans="2:65" s="13" customFormat="1" ht="12">
      <c r="B1026" s="152"/>
      <c r="D1026" s="145" t="s">
        <v>151</v>
      </c>
      <c r="E1026" s="153" t="s">
        <v>19</v>
      </c>
      <c r="F1026" s="154" t="s">
        <v>163</v>
      </c>
      <c r="H1026" s="155">
        <v>55.38</v>
      </c>
      <c r="I1026" s="156"/>
      <c r="L1026" s="152"/>
      <c r="M1026" s="157"/>
      <c r="T1026" s="158"/>
      <c r="AT1026" s="153" t="s">
        <v>151</v>
      </c>
      <c r="AU1026" s="153" t="s">
        <v>82</v>
      </c>
      <c r="AV1026" s="13" t="s">
        <v>147</v>
      </c>
      <c r="AW1026" s="13" t="s">
        <v>33</v>
      </c>
      <c r="AX1026" s="13" t="s">
        <v>80</v>
      </c>
      <c r="AY1026" s="153" t="s">
        <v>139</v>
      </c>
    </row>
    <row r="1027" spans="2:65" s="1" customFormat="1" ht="24.25" customHeight="1">
      <c r="B1027" s="32"/>
      <c r="C1027" s="172" t="s">
        <v>1401</v>
      </c>
      <c r="D1027" s="172" t="s">
        <v>519</v>
      </c>
      <c r="E1027" s="173" t="s">
        <v>1402</v>
      </c>
      <c r="F1027" s="174" t="s">
        <v>1403</v>
      </c>
      <c r="G1027" s="175" t="s">
        <v>271</v>
      </c>
      <c r="H1027" s="176">
        <v>58.149000000000001</v>
      </c>
      <c r="I1027" s="177"/>
      <c r="J1027" s="178">
        <f>ROUND(I1027*H1027,2)</f>
        <v>0</v>
      </c>
      <c r="K1027" s="174" t="s">
        <v>620</v>
      </c>
      <c r="L1027" s="179"/>
      <c r="M1027" s="180" t="s">
        <v>19</v>
      </c>
      <c r="N1027" s="181" t="s">
        <v>43</v>
      </c>
      <c r="P1027" s="136">
        <f>O1027*H1027</f>
        <v>0</v>
      </c>
      <c r="Q1027" s="136">
        <v>3.2000000000000003E-4</v>
      </c>
      <c r="R1027" s="136">
        <f>Q1027*H1027</f>
        <v>1.8607680000000001E-2</v>
      </c>
      <c r="S1027" s="136">
        <v>0</v>
      </c>
      <c r="T1027" s="137">
        <f>S1027*H1027</f>
        <v>0</v>
      </c>
      <c r="AR1027" s="138" t="s">
        <v>423</v>
      </c>
      <c r="AT1027" s="138" t="s">
        <v>519</v>
      </c>
      <c r="AU1027" s="138" t="s">
        <v>82</v>
      </c>
      <c r="AY1027" s="17" t="s">
        <v>139</v>
      </c>
      <c r="BE1027" s="139">
        <f>IF(N1027="základní",J1027,0)</f>
        <v>0</v>
      </c>
      <c r="BF1027" s="139">
        <f>IF(N1027="snížená",J1027,0)</f>
        <v>0</v>
      </c>
      <c r="BG1027" s="139">
        <f>IF(N1027="zákl. přenesená",J1027,0)</f>
        <v>0</v>
      </c>
      <c r="BH1027" s="139">
        <f>IF(N1027="sníž. přenesená",J1027,0)</f>
        <v>0</v>
      </c>
      <c r="BI1027" s="139">
        <f>IF(N1027="nulová",J1027,0)</f>
        <v>0</v>
      </c>
      <c r="BJ1027" s="17" t="s">
        <v>80</v>
      </c>
      <c r="BK1027" s="139">
        <f>ROUND(I1027*H1027,2)</f>
        <v>0</v>
      </c>
      <c r="BL1027" s="17" t="s">
        <v>286</v>
      </c>
      <c r="BM1027" s="138" t="s">
        <v>1404</v>
      </c>
    </row>
    <row r="1028" spans="2:65" s="12" customFormat="1" ht="12">
      <c r="B1028" s="144"/>
      <c r="D1028" s="145" t="s">
        <v>151</v>
      </c>
      <c r="F1028" s="147" t="s">
        <v>1405</v>
      </c>
      <c r="H1028" s="148">
        <v>58.149000000000001</v>
      </c>
      <c r="I1028" s="149"/>
      <c r="L1028" s="144"/>
      <c r="M1028" s="150"/>
      <c r="T1028" s="151"/>
      <c r="AT1028" s="146" t="s">
        <v>151</v>
      </c>
      <c r="AU1028" s="146" t="s">
        <v>82</v>
      </c>
      <c r="AV1028" s="12" t="s">
        <v>82</v>
      </c>
      <c r="AW1028" s="12" t="s">
        <v>4</v>
      </c>
      <c r="AX1028" s="12" t="s">
        <v>80</v>
      </c>
      <c r="AY1028" s="146" t="s">
        <v>139</v>
      </c>
    </row>
    <row r="1029" spans="2:65" s="1" customFormat="1" ht="33" customHeight="1">
      <c r="B1029" s="32"/>
      <c r="C1029" s="127" t="s">
        <v>1406</v>
      </c>
      <c r="D1029" s="127" t="s">
        <v>142</v>
      </c>
      <c r="E1029" s="128" t="s">
        <v>1407</v>
      </c>
      <c r="F1029" s="129" t="s">
        <v>1408</v>
      </c>
      <c r="G1029" s="130" t="s">
        <v>271</v>
      </c>
      <c r="H1029" s="131">
        <v>69.599999999999994</v>
      </c>
      <c r="I1029" s="132"/>
      <c r="J1029" s="133">
        <f>ROUND(I1029*H1029,2)</f>
        <v>0</v>
      </c>
      <c r="K1029" s="129" t="s">
        <v>620</v>
      </c>
      <c r="L1029" s="32"/>
      <c r="M1029" s="134" t="s">
        <v>19</v>
      </c>
      <c r="N1029" s="135" t="s">
        <v>43</v>
      </c>
      <c r="P1029" s="136">
        <f>O1029*H1029</f>
        <v>0</v>
      </c>
      <c r="Q1029" s="136">
        <v>2.0000000000000001E-4</v>
      </c>
      <c r="R1029" s="136">
        <f>Q1029*H1029</f>
        <v>1.392E-2</v>
      </c>
      <c r="S1029" s="136">
        <v>0</v>
      </c>
      <c r="T1029" s="137">
        <f>S1029*H1029</f>
        <v>0</v>
      </c>
      <c r="AR1029" s="138" t="s">
        <v>286</v>
      </c>
      <c r="AT1029" s="138" t="s">
        <v>142</v>
      </c>
      <c r="AU1029" s="138" t="s">
        <v>82</v>
      </c>
      <c r="AY1029" s="17" t="s">
        <v>139</v>
      </c>
      <c r="BE1029" s="139">
        <f>IF(N1029="základní",J1029,0)</f>
        <v>0</v>
      </c>
      <c r="BF1029" s="139">
        <f>IF(N1029="snížená",J1029,0)</f>
        <v>0</v>
      </c>
      <c r="BG1029" s="139">
        <f>IF(N1029="zákl. přenesená",J1029,0)</f>
        <v>0</v>
      </c>
      <c r="BH1029" s="139">
        <f>IF(N1029="sníž. přenesená",J1029,0)</f>
        <v>0</v>
      </c>
      <c r="BI1029" s="139">
        <f>IF(N1029="nulová",J1029,0)</f>
        <v>0</v>
      </c>
      <c r="BJ1029" s="17" t="s">
        <v>80</v>
      </c>
      <c r="BK1029" s="139">
        <f>ROUND(I1029*H1029,2)</f>
        <v>0</v>
      </c>
      <c r="BL1029" s="17" t="s">
        <v>286</v>
      </c>
      <c r="BM1029" s="138" t="s">
        <v>1409</v>
      </c>
    </row>
    <row r="1030" spans="2:65" s="12" customFormat="1" ht="12">
      <c r="B1030" s="144"/>
      <c r="D1030" s="145" t="s">
        <v>151</v>
      </c>
      <c r="E1030" s="146" t="s">
        <v>19</v>
      </c>
      <c r="F1030" s="147" t="s">
        <v>1410</v>
      </c>
      <c r="H1030" s="148">
        <v>16</v>
      </c>
      <c r="I1030" s="149"/>
      <c r="L1030" s="144"/>
      <c r="M1030" s="150"/>
      <c r="T1030" s="151"/>
      <c r="AT1030" s="146" t="s">
        <v>151</v>
      </c>
      <c r="AU1030" s="146" t="s">
        <v>82</v>
      </c>
      <c r="AV1030" s="12" t="s">
        <v>82</v>
      </c>
      <c r="AW1030" s="12" t="s">
        <v>33</v>
      </c>
      <c r="AX1030" s="12" t="s">
        <v>72</v>
      </c>
      <c r="AY1030" s="146" t="s">
        <v>139</v>
      </c>
    </row>
    <row r="1031" spans="2:65" s="12" customFormat="1" ht="12">
      <c r="B1031" s="144"/>
      <c r="D1031" s="145" t="s">
        <v>151</v>
      </c>
      <c r="E1031" s="146" t="s">
        <v>19</v>
      </c>
      <c r="F1031" s="147" t="s">
        <v>1411</v>
      </c>
      <c r="H1031" s="148">
        <v>6</v>
      </c>
      <c r="I1031" s="149"/>
      <c r="L1031" s="144"/>
      <c r="M1031" s="150"/>
      <c r="T1031" s="151"/>
      <c r="AT1031" s="146" t="s">
        <v>151</v>
      </c>
      <c r="AU1031" s="146" t="s">
        <v>82</v>
      </c>
      <c r="AV1031" s="12" t="s">
        <v>82</v>
      </c>
      <c r="AW1031" s="12" t="s">
        <v>33</v>
      </c>
      <c r="AX1031" s="12" t="s">
        <v>72</v>
      </c>
      <c r="AY1031" s="146" t="s">
        <v>139</v>
      </c>
    </row>
    <row r="1032" spans="2:65" s="12" customFormat="1" ht="12">
      <c r="B1032" s="144"/>
      <c r="D1032" s="145" t="s">
        <v>151</v>
      </c>
      <c r="E1032" s="146" t="s">
        <v>19</v>
      </c>
      <c r="F1032" s="147" t="s">
        <v>1412</v>
      </c>
      <c r="H1032" s="148">
        <v>8</v>
      </c>
      <c r="I1032" s="149"/>
      <c r="L1032" s="144"/>
      <c r="M1032" s="150"/>
      <c r="T1032" s="151"/>
      <c r="AT1032" s="146" t="s">
        <v>151</v>
      </c>
      <c r="AU1032" s="146" t="s">
        <v>82</v>
      </c>
      <c r="AV1032" s="12" t="s">
        <v>82</v>
      </c>
      <c r="AW1032" s="12" t="s">
        <v>33</v>
      </c>
      <c r="AX1032" s="12" t="s">
        <v>72</v>
      </c>
      <c r="AY1032" s="146" t="s">
        <v>139</v>
      </c>
    </row>
    <row r="1033" spans="2:65" s="12" customFormat="1" ht="12">
      <c r="B1033" s="144"/>
      <c r="D1033" s="145" t="s">
        <v>151</v>
      </c>
      <c r="E1033" s="146" t="s">
        <v>19</v>
      </c>
      <c r="F1033" s="147" t="s">
        <v>1413</v>
      </c>
      <c r="H1033" s="148">
        <v>5.4</v>
      </c>
      <c r="I1033" s="149"/>
      <c r="L1033" s="144"/>
      <c r="M1033" s="150"/>
      <c r="T1033" s="151"/>
      <c r="AT1033" s="146" t="s">
        <v>151</v>
      </c>
      <c r="AU1033" s="146" t="s">
        <v>82</v>
      </c>
      <c r="AV1033" s="12" t="s">
        <v>82</v>
      </c>
      <c r="AW1033" s="12" t="s">
        <v>33</v>
      </c>
      <c r="AX1033" s="12" t="s">
        <v>72</v>
      </c>
      <c r="AY1033" s="146" t="s">
        <v>139</v>
      </c>
    </row>
    <row r="1034" spans="2:65" s="12" customFormat="1" ht="12">
      <c r="B1034" s="144"/>
      <c r="D1034" s="145" t="s">
        <v>151</v>
      </c>
      <c r="E1034" s="146" t="s">
        <v>19</v>
      </c>
      <c r="F1034" s="147" t="s">
        <v>1414</v>
      </c>
      <c r="H1034" s="148">
        <v>1.5</v>
      </c>
      <c r="I1034" s="149"/>
      <c r="L1034" s="144"/>
      <c r="M1034" s="150"/>
      <c r="T1034" s="151"/>
      <c r="AT1034" s="146" t="s">
        <v>151</v>
      </c>
      <c r="AU1034" s="146" t="s">
        <v>82</v>
      </c>
      <c r="AV1034" s="12" t="s">
        <v>82</v>
      </c>
      <c r="AW1034" s="12" t="s">
        <v>33</v>
      </c>
      <c r="AX1034" s="12" t="s">
        <v>72</v>
      </c>
      <c r="AY1034" s="146" t="s">
        <v>139</v>
      </c>
    </row>
    <row r="1035" spans="2:65" s="12" customFormat="1" ht="12">
      <c r="B1035" s="144"/>
      <c r="D1035" s="145" t="s">
        <v>151</v>
      </c>
      <c r="E1035" s="146" t="s">
        <v>19</v>
      </c>
      <c r="F1035" s="147" t="s">
        <v>1415</v>
      </c>
      <c r="H1035" s="148">
        <v>6</v>
      </c>
      <c r="I1035" s="149"/>
      <c r="L1035" s="144"/>
      <c r="M1035" s="150"/>
      <c r="T1035" s="151"/>
      <c r="AT1035" s="146" t="s">
        <v>151</v>
      </c>
      <c r="AU1035" s="146" t="s">
        <v>82</v>
      </c>
      <c r="AV1035" s="12" t="s">
        <v>82</v>
      </c>
      <c r="AW1035" s="12" t="s">
        <v>33</v>
      </c>
      <c r="AX1035" s="12" t="s">
        <v>72</v>
      </c>
      <c r="AY1035" s="146" t="s">
        <v>139</v>
      </c>
    </row>
    <row r="1036" spans="2:65" s="12" customFormat="1" ht="12">
      <c r="B1036" s="144"/>
      <c r="D1036" s="145" t="s">
        <v>151</v>
      </c>
      <c r="E1036" s="146" t="s">
        <v>19</v>
      </c>
      <c r="F1036" s="147" t="s">
        <v>1416</v>
      </c>
      <c r="H1036" s="148">
        <v>3.6</v>
      </c>
      <c r="I1036" s="149"/>
      <c r="L1036" s="144"/>
      <c r="M1036" s="150"/>
      <c r="T1036" s="151"/>
      <c r="AT1036" s="146" t="s">
        <v>151</v>
      </c>
      <c r="AU1036" s="146" t="s">
        <v>82</v>
      </c>
      <c r="AV1036" s="12" t="s">
        <v>82</v>
      </c>
      <c r="AW1036" s="12" t="s">
        <v>33</v>
      </c>
      <c r="AX1036" s="12" t="s">
        <v>72</v>
      </c>
      <c r="AY1036" s="146" t="s">
        <v>139</v>
      </c>
    </row>
    <row r="1037" spans="2:65" s="12" customFormat="1" ht="12">
      <c r="B1037" s="144"/>
      <c r="D1037" s="145" t="s">
        <v>151</v>
      </c>
      <c r="E1037" s="146" t="s">
        <v>19</v>
      </c>
      <c r="F1037" s="147" t="s">
        <v>1417</v>
      </c>
      <c r="H1037" s="148">
        <v>10.8</v>
      </c>
      <c r="I1037" s="149"/>
      <c r="L1037" s="144"/>
      <c r="M1037" s="150"/>
      <c r="T1037" s="151"/>
      <c r="AT1037" s="146" t="s">
        <v>151</v>
      </c>
      <c r="AU1037" s="146" t="s">
        <v>82</v>
      </c>
      <c r="AV1037" s="12" t="s">
        <v>82</v>
      </c>
      <c r="AW1037" s="12" t="s">
        <v>33</v>
      </c>
      <c r="AX1037" s="12" t="s">
        <v>72</v>
      </c>
      <c r="AY1037" s="146" t="s">
        <v>139</v>
      </c>
    </row>
    <row r="1038" spans="2:65" s="12" customFormat="1" ht="12">
      <c r="B1038" s="144"/>
      <c r="D1038" s="145" t="s">
        <v>151</v>
      </c>
      <c r="E1038" s="146" t="s">
        <v>19</v>
      </c>
      <c r="F1038" s="147" t="s">
        <v>1418</v>
      </c>
      <c r="H1038" s="148">
        <v>7.2</v>
      </c>
      <c r="I1038" s="149"/>
      <c r="L1038" s="144"/>
      <c r="M1038" s="150"/>
      <c r="T1038" s="151"/>
      <c r="AT1038" s="146" t="s">
        <v>151</v>
      </c>
      <c r="AU1038" s="146" t="s">
        <v>82</v>
      </c>
      <c r="AV1038" s="12" t="s">
        <v>82</v>
      </c>
      <c r="AW1038" s="12" t="s">
        <v>33</v>
      </c>
      <c r="AX1038" s="12" t="s">
        <v>72</v>
      </c>
      <c r="AY1038" s="146" t="s">
        <v>139</v>
      </c>
    </row>
    <row r="1039" spans="2:65" s="12" customFormat="1" ht="12">
      <c r="B1039" s="144"/>
      <c r="D1039" s="145" t="s">
        <v>151</v>
      </c>
      <c r="E1039" s="146" t="s">
        <v>19</v>
      </c>
      <c r="F1039" s="147" t="s">
        <v>1419</v>
      </c>
      <c r="H1039" s="148">
        <v>3.6</v>
      </c>
      <c r="I1039" s="149"/>
      <c r="L1039" s="144"/>
      <c r="M1039" s="150"/>
      <c r="T1039" s="151"/>
      <c r="AT1039" s="146" t="s">
        <v>151</v>
      </c>
      <c r="AU1039" s="146" t="s">
        <v>82</v>
      </c>
      <c r="AV1039" s="12" t="s">
        <v>82</v>
      </c>
      <c r="AW1039" s="12" t="s">
        <v>33</v>
      </c>
      <c r="AX1039" s="12" t="s">
        <v>72</v>
      </c>
      <c r="AY1039" s="146" t="s">
        <v>139</v>
      </c>
    </row>
    <row r="1040" spans="2:65" s="12" customFormat="1" ht="12">
      <c r="B1040" s="144"/>
      <c r="D1040" s="145" t="s">
        <v>151</v>
      </c>
      <c r="E1040" s="146" t="s">
        <v>19</v>
      </c>
      <c r="F1040" s="147" t="s">
        <v>1420</v>
      </c>
      <c r="H1040" s="148">
        <v>1.5</v>
      </c>
      <c r="I1040" s="149"/>
      <c r="L1040" s="144"/>
      <c r="M1040" s="150"/>
      <c r="T1040" s="151"/>
      <c r="AT1040" s="146" t="s">
        <v>151</v>
      </c>
      <c r="AU1040" s="146" t="s">
        <v>82</v>
      </c>
      <c r="AV1040" s="12" t="s">
        <v>82</v>
      </c>
      <c r="AW1040" s="12" t="s">
        <v>33</v>
      </c>
      <c r="AX1040" s="12" t="s">
        <v>72</v>
      </c>
      <c r="AY1040" s="146" t="s">
        <v>139</v>
      </c>
    </row>
    <row r="1041" spans="2:65" s="13" customFormat="1" ht="12">
      <c r="B1041" s="152"/>
      <c r="D1041" s="145" t="s">
        <v>151</v>
      </c>
      <c r="E1041" s="153" t="s">
        <v>19</v>
      </c>
      <c r="F1041" s="154" t="s">
        <v>163</v>
      </c>
      <c r="H1041" s="155">
        <v>69.599999999999994</v>
      </c>
      <c r="I1041" s="156"/>
      <c r="L1041" s="152"/>
      <c r="M1041" s="157"/>
      <c r="T1041" s="158"/>
      <c r="AT1041" s="153" t="s">
        <v>151</v>
      </c>
      <c r="AU1041" s="153" t="s">
        <v>82</v>
      </c>
      <c r="AV1041" s="13" t="s">
        <v>147</v>
      </c>
      <c r="AW1041" s="13" t="s">
        <v>33</v>
      </c>
      <c r="AX1041" s="13" t="s">
        <v>80</v>
      </c>
      <c r="AY1041" s="153" t="s">
        <v>139</v>
      </c>
    </row>
    <row r="1042" spans="2:65" s="1" customFormat="1" ht="24.25" customHeight="1">
      <c r="B1042" s="32"/>
      <c r="C1042" s="172" t="s">
        <v>1421</v>
      </c>
      <c r="D1042" s="172" t="s">
        <v>519</v>
      </c>
      <c r="E1042" s="173" t="s">
        <v>1422</v>
      </c>
      <c r="F1042" s="174" t="s">
        <v>1403</v>
      </c>
      <c r="G1042" s="175" t="s">
        <v>271</v>
      </c>
      <c r="H1042" s="176">
        <v>73.08</v>
      </c>
      <c r="I1042" s="177"/>
      <c r="J1042" s="178">
        <f>ROUND(I1042*H1042,2)</f>
        <v>0</v>
      </c>
      <c r="K1042" s="174" t="s">
        <v>620</v>
      </c>
      <c r="L1042" s="179"/>
      <c r="M1042" s="180" t="s">
        <v>19</v>
      </c>
      <c r="N1042" s="181" t="s">
        <v>43</v>
      </c>
      <c r="P1042" s="136">
        <f>O1042*H1042</f>
        <v>0</v>
      </c>
      <c r="Q1042" s="136">
        <v>3.2000000000000003E-4</v>
      </c>
      <c r="R1042" s="136">
        <f>Q1042*H1042</f>
        <v>2.3385600000000003E-2</v>
      </c>
      <c r="S1042" s="136">
        <v>0</v>
      </c>
      <c r="T1042" s="137">
        <f>S1042*H1042</f>
        <v>0</v>
      </c>
      <c r="AR1042" s="138" t="s">
        <v>423</v>
      </c>
      <c r="AT1042" s="138" t="s">
        <v>519</v>
      </c>
      <c r="AU1042" s="138" t="s">
        <v>82</v>
      </c>
      <c r="AY1042" s="17" t="s">
        <v>139</v>
      </c>
      <c r="BE1042" s="139">
        <f>IF(N1042="základní",J1042,0)</f>
        <v>0</v>
      </c>
      <c r="BF1042" s="139">
        <f>IF(N1042="snížená",J1042,0)</f>
        <v>0</v>
      </c>
      <c r="BG1042" s="139">
        <f>IF(N1042="zákl. přenesená",J1042,0)</f>
        <v>0</v>
      </c>
      <c r="BH1042" s="139">
        <f>IF(N1042="sníž. přenesená",J1042,0)</f>
        <v>0</v>
      </c>
      <c r="BI1042" s="139">
        <f>IF(N1042="nulová",J1042,0)</f>
        <v>0</v>
      </c>
      <c r="BJ1042" s="17" t="s">
        <v>80</v>
      </c>
      <c r="BK1042" s="139">
        <f>ROUND(I1042*H1042,2)</f>
        <v>0</v>
      </c>
      <c r="BL1042" s="17" t="s">
        <v>286</v>
      </c>
      <c r="BM1042" s="138" t="s">
        <v>1423</v>
      </c>
    </row>
    <row r="1043" spans="2:65" s="12" customFormat="1" ht="12">
      <c r="B1043" s="144"/>
      <c r="D1043" s="145" t="s">
        <v>151</v>
      </c>
      <c r="F1043" s="147" t="s">
        <v>1424</v>
      </c>
      <c r="H1043" s="148">
        <v>73.08</v>
      </c>
      <c r="I1043" s="149"/>
      <c r="L1043" s="144"/>
      <c r="M1043" s="150"/>
      <c r="T1043" s="151"/>
      <c r="AT1043" s="146" t="s">
        <v>151</v>
      </c>
      <c r="AU1043" s="146" t="s">
        <v>82</v>
      </c>
      <c r="AV1043" s="12" t="s">
        <v>82</v>
      </c>
      <c r="AW1043" s="12" t="s">
        <v>4</v>
      </c>
      <c r="AX1043" s="12" t="s">
        <v>80</v>
      </c>
      <c r="AY1043" s="146" t="s">
        <v>139</v>
      </c>
    </row>
    <row r="1044" spans="2:65" s="1" customFormat="1" ht="33" customHeight="1">
      <c r="B1044" s="32"/>
      <c r="C1044" s="127" t="s">
        <v>1425</v>
      </c>
      <c r="D1044" s="127" t="s">
        <v>142</v>
      </c>
      <c r="E1044" s="128" t="s">
        <v>1426</v>
      </c>
      <c r="F1044" s="129" t="s">
        <v>1427</v>
      </c>
      <c r="G1044" s="130" t="s">
        <v>271</v>
      </c>
      <c r="H1044" s="131">
        <v>126.95</v>
      </c>
      <c r="I1044" s="132"/>
      <c r="J1044" s="133">
        <f>ROUND(I1044*H1044,2)</f>
        <v>0</v>
      </c>
      <c r="K1044" s="129" t="s">
        <v>146</v>
      </c>
      <c r="L1044" s="32"/>
      <c r="M1044" s="134" t="s">
        <v>19</v>
      </c>
      <c r="N1044" s="135" t="s">
        <v>43</v>
      </c>
      <c r="P1044" s="136">
        <f>O1044*H1044</f>
        <v>0</v>
      </c>
      <c r="Q1044" s="136">
        <v>1.8000000000000001E-4</v>
      </c>
      <c r="R1044" s="136">
        <f>Q1044*H1044</f>
        <v>2.2851000000000003E-2</v>
      </c>
      <c r="S1044" s="136">
        <v>0</v>
      </c>
      <c r="T1044" s="137">
        <f>S1044*H1044</f>
        <v>0</v>
      </c>
      <c r="AR1044" s="138" t="s">
        <v>286</v>
      </c>
      <c r="AT1044" s="138" t="s">
        <v>142</v>
      </c>
      <c r="AU1044" s="138" t="s">
        <v>82</v>
      </c>
      <c r="AY1044" s="17" t="s">
        <v>139</v>
      </c>
      <c r="BE1044" s="139">
        <f>IF(N1044="základní",J1044,0)</f>
        <v>0</v>
      </c>
      <c r="BF1044" s="139">
        <f>IF(N1044="snížená",J1044,0)</f>
        <v>0</v>
      </c>
      <c r="BG1044" s="139">
        <f>IF(N1044="zákl. přenesená",J1044,0)</f>
        <v>0</v>
      </c>
      <c r="BH1044" s="139">
        <f>IF(N1044="sníž. přenesená",J1044,0)</f>
        <v>0</v>
      </c>
      <c r="BI1044" s="139">
        <f>IF(N1044="nulová",J1044,0)</f>
        <v>0</v>
      </c>
      <c r="BJ1044" s="17" t="s">
        <v>80</v>
      </c>
      <c r="BK1044" s="139">
        <f>ROUND(I1044*H1044,2)</f>
        <v>0</v>
      </c>
      <c r="BL1044" s="17" t="s">
        <v>286</v>
      </c>
      <c r="BM1044" s="138" t="s">
        <v>1428</v>
      </c>
    </row>
    <row r="1045" spans="2:65" s="1" customFormat="1" ht="11">
      <c r="B1045" s="32"/>
      <c r="D1045" s="140" t="s">
        <v>149</v>
      </c>
      <c r="F1045" s="141" t="s">
        <v>1429</v>
      </c>
      <c r="I1045" s="142"/>
      <c r="L1045" s="32"/>
      <c r="M1045" s="143"/>
      <c r="T1045" s="53"/>
      <c r="AT1045" s="17" t="s">
        <v>149</v>
      </c>
      <c r="AU1045" s="17" t="s">
        <v>82</v>
      </c>
    </row>
    <row r="1046" spans="2:65" s="12" customFormat="1" ht="12">
      <c r="B1046" s="144"/>
      <c r="D1046" s="145" t="s">
        <v>151</v>
      </c>
      <c r="E1046" s="146" t="s">
        <v>19</v>
      </c>
      <c r="F1046" s="147" t="s">
        <v>1430</v>
      </c>
      <c r="H1046" s="148">
        <v>29.2</v>
      </c>
      <c r="I1046" s="149"/>
      <c r="L1046" s="144"/>
      <c r="M1046" s="150"/>
      <c r="T1046" s="151"/>
      <c r="AT1046" s="146" t="s">
        <v>151</v>
      </c>
      <c r="AU1046" s="146" t="s">
        <v>82</v>
      </c>
      <c r="AV1046" s="12" t="s">
        <v>82</v>
      </c>
      <c r="AW1046" s="12" t="s">
        <v>33</v>
      </c>
      <c r="AX1046" s="12" t="s">
        <v>72</v>
      </c>
      <c r="AY1046" s="146" t="s">
        <v>139</v>
      </c>
    </row>
    <row r="1047" spans="2:65" s="12" customFormat="1" ht="12">
      <c r="B1047" s="144"/>
      <c r="D1047" s="145" t="s">
        <v>151</v>
      </c>
      <c r="E1047" s="146" t="s">
        <v>19</v>
      </c>
      <c r="F1047" s="147" t="s">
        <v>1431</v>
      </c>
      <c r="H1047" s="148">
        <v>12.935</v>
      </c>
      <c r="I1047" s="149"/>
      <c r="L1047" s="144"/>
      <c r="M1047" s="150"/>
      <c r="T1047" s="151"/>
      <c r="AT1047" s="146" t="s">
        <v>151</v>
      </c>
      <c r="AU1047" s="146" t="s">
        <v>82</v>
      </c>
      <c r="AV1047" s="12" t="s">
        <v>82</v>
      </c>
      <c r="AW1047" s="12" t="s">
        <v>33</v>
      </c>
      <c r="AX1047" s="12" t="s">
        <v>72</v>
      </c>
      <c r="AY1047" s="146" t="s">
        <v>139</v>
      </c>
    </row>
    <row r="1048" spans="2:65" s="12" customFormat="1" ht="12">
      <c r="B1048" s="144"/>
      <c r="D1048" s="145" t="s">
        <v>151</v>
      </c>
      <c r="E1048" s="146" t="s">
        <v>19</v>
      </c>
      <c r="F1048" s="147" t="s">
        <v>1432</v>
      </c>
      <c r="H1048" s="148">
        <v>2</v>
      </c>
      <c r="I1048" s="149"/>
      <c r="L1048" s="144"/>
      <c r="M1048" s="150"/>
      <c r="T1048" s="151"/>
      <c r="AT1048" s="146" t="s">
        <v>151</v>
      </c>
      <c r="AU1048" s="146" t="s">
        <v>82</v>
      </c>
      <c r="AV1048" s="12" t="s">
        <v>82</v>
      </c>
      <c r="AW1048" s="12" t="s">
        <v>33</v>
      </c>
      <c r="AX1048" s="12" t="s">
        <v>72</v>
      </c>
      <c r="AY1048" s="146" t="s">
        <v>139</v>
      </c>
    </row>
    <row r="1049" spans="2:65" s="12" customFormat="1" ht="12">
      <c r="B1049" s="144"/>
      <c r="D1049" s="145" t="s">
        <v>151</v>
      </c>
      <c r="E1049" s="146" t="s">
        <v>19</v>
      </c>
      <c r="F1049" s="147" t="s">
        <v>1433</v>
      </c>
      <c r="H1049" s="148">
        <v>24.97</v>
      </c>
      <c r="I1049" s="149"/>
      <c r="L1049" s="144"/>
      <c r="M1049" s="150"/>
      <c r="T1049" s="151"/>
      <c r="AT1049" s="146" t="s">
        <v>151</v>
      </c>
      <c r="AU1049" s="146" t="s">
        <v>82</v>
      </c>
      <c r="AV1049" s="12" t="s">
        <v>82</v>
      </c>
      <c r="AW1049" s="12" t="s">
        <v>33</v>
      </c>
      <c r="AX1049" s="12" t="s">
        <v>72</v>
      </c>
      <c r="AY1049" s="146" t="s">
        <v>139</v>
      </c>
    </row>
    <row r="1050" spans="2:65" s="12" customFormat="1" ht="12">
      <c r="B1050" s="144"/>
      <c r="D1050" s="145" t="s">
        <v>151</v>
      </c>
      <c r="E1050" s="146" t="s">
        <v>19</v>
      </c>
      <c r="F1050" s="147" t="s">
        <v>1434</v>
      </c>
      <c r="H1050" s="148">
        <v>4</v>
      </c>
      <c r="I1050" s="149"/>
      <c r="L1050" s="144"/>
      <c r="M1050" s="150"/>
      <c r="T1050" s="151"/>
      <c r="AT1050" s="146" t="s">
        <v>151</v>
      </c>
      <c r="AU1050" s="146" t="s">
        <v>82</v>
      </c>
      <c r="AV1050" s="12" t="s">
        <v>82</v>
      </c>
      <c r="AW1050" s="12" t="s">
        <v>33</v>
      </c>
      <c r="AX1050" s="12" t="s">
        <v>72</v>
      </c>
      <c r="AY1050" s="146" t="s">
        <v>139</v>
      </c>
    </row>
    <row r="1051" spans="2:65" s="12" customFormat="1" ht="12">
      <c r="B1051" s="144"/>
      <c r="D1051" s="145" t="s">
        <v>151</v>
      </c>
      <c r="E1051" s="146" t="s">
        <v>19</v>
      </c>
      <c r="F1051" s="147" t="s">
        <v>1435</v>
      </c>
      <c r="H1051" s="148">
        <v>8.15</v>
      </c>
      <c r="I1051" s="149"/>
      <c r="L1051" s="144"/>
      <c r="M1051" s="150"/>
      <c r="T1051" s="151"/>
      <c r="AT1051" s="146" t="s">
        <v>151</v>
      </c>
      <c r="AU1051" s="146" t="s">
        <v>82</v>
      </c>
      <c r="AV1051" s="12" t="s">
        <v>82</v>
      </c>
      <c r="AW1051" s="12" t="s">
        <v>33</v>
      </c>
      <c r="AX1051" s="12" t="s">
        <v>72</v>
      </c>
      <c r="AY1051" s="146" t="s">
        <v>139</v>
      </c>
    </row>
    <row r="1052" spans="2:65" s="12" customFormat="1" ht="12">
      <c r="B1052" s="144"/>
      <c r="D1052" s="145" t="s">
        <v>151</v>
      </c>
      <c r="E1052" s="146" t="s">
        <v>19</v>
      </c>
      <c r="F1052" s="147" t="s">
        <v>1436</v>
      </c>
      <c r="H1052" s="148">
        <v>2</v>
      </c>
      <c r="I1052" s="149"/>
      <c r="L1052" s="144"/>
      <c r="M1052" s="150"/>
      <c r="T1052" s="151"/>
      <c r="AT1052" s="146" t="s">
        <v>151</v>
      </c>
      <c r="AU1052" s="146" t="s">
        <v>82</v>
      </c>
      <c r="AV1052" s="12" t="s">
        <v>82</v>
      </c>
      <c r="AW1052" s="12" t="s">
        <v>33</v>
      </c>
      <c r="AX1052" s="12" t="s">
        <v>72</v>
      </c>
      <c r="AY1052" s="146" t="s">
        <v>139</v>
      </c>
    </row>
    <row r="1053" spans="2:65" s="12" customFormat="1" ht="12">
      <c r="B1053" s="144"/>
      <c r="D1053" s="145" t="s">
        <v>151</v>
      </c>
      <c r="E1053" s="146" t="s">
        <v>19</v>
      </c>
      <c r="F1053" s="147" t="s">
        <v>1437</v>
      </c>
      <c r="H1053" s="148">
        <v>5.89</v>
      </c>
      <c r="I1053" s="149"/>
      <c r="L1053" s="144"/>
      <c r="M1053" s="150"/>
      <c r="T1053" s="151"/>
      <c r="AT1053" s="146" t="s">
        <v>151</v>
      </c>
      <c r="AU1053" s="146" t="s">
        <v>82</v>
      </c>
      <c r="AV1053" s="12" t="s">
        <v>82</v>
      </c>
      <c r="AW1053" s="12" t="s">
        <v>33</v>
      </c>
      <c r="AX1053" s="12" t="s">
        <v>72</v>
      </c>
      <c r="AY1053" s="146" t="s">
        <v>139</v>
      </c>
    </row>
    <row r="1054" spans="2:65" s="12" customFormat="1" ht="12">
      <c r="B1054" s="144"/>
      <c r="D1054" s="145" t="s">
        <v>151</v>
      </c>
      <c r="E1054" s="146" t="s">
        <v>19</v>
      </c>
      <c r="F1054" s="147" t="s">
        <v>1438</v>
      </c>
      <c r="H1054" s="148">
        <v>5.01</v>
      </c>
      <c r="I1054" s="149"/>
      <c r="L1054" s="144"/>
      <c r="M1054" s="150"/>
      <c r="T1054" s="151"/>
      <c r="AT1054" s="146" t="s">
        <v>151</v>
      </c>
      <c r="AU1054" s="146" t="s">
        <v>82</v>
      </c>
      <c r="AV1054" s="12" t="s">
        <v>82</v>
      </c>
      <c r="AW1054" s="12" t="s">
        <v>33</v>
      </c>
      <c r="AX1054" s="12" t="s">
        <v>72</v>
      </c>
      <c r="AY1054" s="146" t="s">
        <v>139</v>
      </c>
    </row>
    <row r="1055" spans="2:65" s="12" customFormat="1" ht="12">
      <c r="B1055" s="144"/>
      <c r="D1055" s="145" t="s">
        <v>151</v>
      </c>
      <c r="E1055" s="146" t="s">
        <v>19</v>
      </c>
      <c r="F1055" s="147" t="s">
        <v>1439</v>
      </c>
      <c r="H1055" s="148">
        <v>2.54</v>
      </c>
      <c r="I1055" s="149"/>
      <c r="L1055" s="144"/>
      <c r="M1055" s="150"/>
      <c r="T1055" s="151"/>
      <c r="AT1055" s="146" t="s">
        <v>151</v>
      </c>
      <c r="AU1055" s="146" t="s">
        <v>82</v>
      </c>
      <c r="AV1055" s="12" t="s">
        <v>82</v>
      </c>
      <c r="AW1055" s="12" t="s">
        <v>33</v>
      </c>
      <c r="AX1055" s="12" t="s">
        <v>72</v>
      </c>
      <c r="AY1055" s="146" t="s">
        <v>139</v>
      </c>
    </row>
    <row r="1056" spans="2:65" s="12" customFormat="1" ht="12">
      <c r="B1056" s="144"/>
      <c r="D1056" s="145" t="s">
        <v>151</v>
      </c>
      <c r="E1056" s="146" t="s">
        <v>19</v>
      </c>
      <c r="F1056" s="147" t="s">
        <v>1440</v>
      </c>
      <c r="H1056" s="148">
        <v>1.8</v>
      </c>
      <c r="I1056" s="149"/>
      <c r="L1056" s="144"/>
      <c r="M1056" s="150"/>
      <c r="T1056" s="151"/>
      <c r="AT1056" s="146" t="s">
        <v>151</v>
      </c>
      <c r="AU1056" s="146" t="s">
        <v>82</v>
      </c>
      <c r="AV1056" s="12" t="s">
        <v>82</v>
      </c>
      <c r="AW1056" s="12" t="s">
        <v>33</v>
      </c>
      <c r="AX1056" s="12" t="s">
        <v>72</v>
      </c>
      <c r="AY1056" s="146" t="s">
        <v>139</v>
      </c>
    </row>
    <row r="1057" spans="2:65" s="12" customFormat="1" ht="12">
      <c r="B1057" s="144"/>
      <c r="D1057" s="145" t="s">
        <v>151</v>
      </c>
      <c r="E1057" s="146" t="s">
        <v>19</v>
      </c>
      <c r="F1057" s="147" t="s">
        <v>1441</v>
      </c>
      <c r="H1057" s="148">
        <v>7.9</v>
      </c>
      <c r="I1057" s="149"/>
      <c r="L1057" s="144"/>
      <c r="M1057" s="150"/>
      <c r="T1057" s="151"/>
      <c r="AT1057" s="146" t="s">
        <v>151</v>
      </c>
      <c r="AU1057" s="146" t="s">
        <v>82</v>
      </c>
      <c r="AV1057" s="12" t="s">
        <v>82</v>
      </c>
      <c r="AW1057" s="12" t="s">
        <v>33</v>
      </c>
      <c r="AX1057" s="12" t="s">
        <v>72</v>
      </c>
      <c r="AY1057" s="146" t="s">
        <v>139</v>
      </c>
    </row>
    <row r="1058" spans="2:65" s="12" customFormat="1" ht="12">
      <c r="B1058" s="144"/>
      <c r="D1058" s="145" t="s">
        <v>151</v>
      </c>
      <c r="E1058" s="146" t="s">
        <v>19</v>
      </c>
      <c r="F1058" s="147" t="s">
        <v>1442</v>
      </c>
      <c r="H1058" s="148">
        <v>7.42</v>
      </c>
      <c r="I1058" s="149"/>
      <c r="L1058" s="144"/>
      <c r="M1058" s="150"/>
      <c r="T1058" s="151"/>
      <c r="AT1058" s="146" t="s">
        <v>151</v>
      </c>
      <c r="AU1058" s="146" t="s">
        <v>82</v>
      </c>
      <c r="AV1058" s="12" t="s">
        <v>82</v>
      </c>
      <c r="AW1058" s="12" t="s">
        <v>33</v>
      </c>
      <c r="AX1058" s="12" t="s">
        <v>72</v>
      </c>
      <c r="AY1058" s="146" t="s">
        <v>139</v>
      </c>
    </row>
    <row r="1059" spans="2:65" s="12" customFormat="1" ht="12">
      <c r="B1059" s="144"/>
      <c r="D1059" s="145" t="s">
        <v>151</v>
      </c>
      <c r="E1059" s="146" t="s">
        <v>19</v>
      </c>
      <c r="F1059" s="147" t="s">
        <v>1443</v>
      </c>
      <c r="H1059" s="148">
        <v>2.4649999999999999</v>
      </c>
      <c r="I1059" s="149"/>
      <c r="L1059" s="144"/>
      <c r="M1059" s="150"/>
      <c r="T1059" s="151"/>
      <c r="AT1059" s="146" t="s">
        <v>151</v>
      </c>
      <c r="AU1059" s="146" t="s">
        <v>82</v>
      </c>
      <c r="AV1059" s="12" t="s">
        <v>82</v>
      </c>
      <c r="AW1059" s="12" t="s">
        <v>33</v>
      </c>
      <c r="AX1059" s="12" t="s">
        <v>72</v>
      </c>
      <c r="AY1059" s="146" t="s">
        <v>139</v>
      </c>
    </row>
    <row r="1060" spans="2:65" s="12" customFormat="1" ht="12">
      <c r="B1060" s="144"/>
      <c r="D1060" s="145" t="s">
        <v>151</v>
      </c>
      <c r="E1060" s="146" t="s">
        <v>19</v>
      </c>
      <c r="F1060" s="147" t="s">
        <v>1444</v>
      </c>
      <c r="H1060" s="148">
        <v>6.17</v>
      </c>
      <c r="I1060" s="149"/>
      <c r="L1060" s="144"/>
      <c r="M1060" s="150"/>
      <c r="T1060" s="151"/>
      <c r="AT1060" s="146" t="s">
        <v>151</v>
      </c>
      <c r="AU1060" s="146" t="s">
        <v>82</v>
      </c>
      <c r="AV1060" s="12" t="s">
        <v>82</v>
      </c>
      <c r="AW1060" s="12" t="s">
        <v>33</v>
      </c>
      <c r="AX1060" s="12" t="s">
        <v>72</v>
      </c>
      <c r="AY1060" s="146" t="s">
        <v>139</v>
      </c>
    </row>
    <row r="1061" spans="2:65" s="12" customFormat="1" ht="12">
      <c r="B1061" s="144"/>
      <c r="D1061" s="145" t="s">
        <v>151</v>
      </c>
      <c r="E1061" s="146" t="s">
        <v>19</v>
      </c>
      <c r="F1061" s="147" t="s">
        <v>1445</v>
      </c>
      <c r="H1061" s="148">
        <v>4.5</v>
      </c>
      <c r="I1061" s="149"/>
      <c r="L1061" s="144"/>
      <c r="M1061" s="150"/>
      <c r="T1061" s="151"/>
      <c r="AT1061" s="146" t="s">
        <v>151</v>
      </c>
      <c r="AU1061" s="146" t="s">
        <v>82</v>
      </c>
      <c r="AV1061" s="12" t="s">
        <v>82</v>
      </c>
      <c r="AW1061" s="12" t="s">
        <v>33</v>
      </c>
      <c r="AX1061" s="12" t="s">
        <v>72</v>
      </c>
      <c r="AY1061" s="146" t="s">
        <v>139</v>
      </c>
    </row>
    <row r="1062" spans="2:65" s="13" customFormat="1" ht="12">
      <c r="B1062" s="152"/>
      <c r="D1062" s="145" t="s">
        <v>151</v>
      </c>
      <c r="E1062" s="153" t="s">
        <v>19</v>
      </c>
      <c r="F1062" s="154" t="s">
        <v>163</v>
      </c>
      <c r="H1062" s="155">
        <v>126.95000000000002</v>
      </c>
      <c r="I1062" s="156"/>
      <c r="L1062" s="152"/>
      <c r="M1062" s="157"/>
      <c r="T1062" s="158"/>
      <c r="AT1062" s="153" t="s">
        <v>151</v>
      </c>
      <c r="AU1062" s="153" t="s">
        <v>82</v>
      </c>
      <c r="AV1062" s="13" t="s">
        <v>147</v>
      </c>
      <c r="AW1062" s="13" t="s">
        <v>33</v>
      </c>
      <c r="AX1062" s="13" t="s">
        <v>80</v>
      </c>
      <c r="AY1062" s="153" t="s">
        <v>139</v>
      </c>
    </row>
    <row r="1063" spans="2:65" s="1" customFormat="1" ht="16.5" customHeight="1">
      <c r="B1063" s="32"/>
      <c r="C1063" s="172" t="s">
        <v>1446</v>
      </c>
      <c r="D1063" s="172" t="s">
        <v>519</v>
      </c>
      <c r="E1063" s="173" t="s">
        <v>1447</v>
      </c>
      <c r="F1063" s="174" t="s">
        <v>1403</v>
      </c>
      <c r="G1063" s="175" t="s">
        <v>271</v>
      </c>
      <c r="H1063" s="176">
        <v>133.298</v>
      </c>
      <c r="I1063" s="177"/>
      <c r="J1063" s="178">
        <f>ROUND(I1063*H1063,2)</f>
        <v>0</v>
      </c>
      <c r="K1063" s="174" t="s">
        <v>146</v>
      </c>
      <c r="L1063" s="179"/>
      <c r="M1063" s="180" t="s">
        <v>19</v>
      </c>
      <c r="N1063" s="181" t="s">
        <v>43</v>
      </c>
      <c r="P1063" s="136">
        <f>O1063*H1063</f>
        <v>0</v>
      </c>
      <c r="Q1063" s="136">
        <v>3.2000000000000003E-4</v>
      </c>
      <c r="R1063" s="136">
        <f>Q1063*H1063</f>
        <v>4.2655360000000003E-2</v>
      </c>
      <c r="S1063" s="136">
        <v>0</v>
      </c>
      <c r="T1063" s="137">
        <f>S1063*H1063</f>
        <v>0</v>
      </c>
      <c r="AR1063" s="138" t="s">
        <v>423</v>
      </c>
      <c r="AT1063" s="138" t="s">
        <v>519</v>
      </c>
      <c r="AU1063" s="138" t="s">
        <v>82</v>
      </c>
      <c r="AY1063" s="17" t="s">
        <v>139</v>
      </c>
      <c r="BE1063" s="139">
        <f>IF(N1063="základní",J1063,0)</f>
        <v>0</v>
      </c>
      <c r="BF1063" s="139">
        <f>IF(N1063="snížená",J1063,0)</f>
        <v>0</v>
      </c>
      <c r="BG1063" s="139">
        <f>IF(N1063="zákl. přenesená",J1063,0)</f>
        <v>0</v>
      </c>
      <c r="BH1063" s="139">
        <f>IF(N1063="sníž. přenesená",J1063,0)</f>
        <v>0</v>
      </c>
      <c r="BI1063" s="139">
        <f>IF(N1063="nulová",J1063,0)</f>
        <v>0</v>
      </c>
      <c r="BJ1063" s="17" t="s">
        <v>80</v>
      </c>
      <c r="BK1063" s="139">
        <f>ROUND(I1063*H1063,2)</f>
        <v>0</v>
      </c>
      <c r="BL1063" s="17" t="s">
        <v>286</v>
      </c>
      <c r="BM1063" s="138" t="s">
        <v>1448</v>
      </c>
    </row>
    <row r="1064" spans="2:65" s="12" customFormat="1" ht="12">
      <c r="B1064" s="144"/>
      <c r="D1064" s="145" t="s">
        <v>151</v>
      </c>
      <c r="F1064" s="147" t="s">
        <v>1449</v>
      </c>
      <c r="H1064" s="148">
        <v>133.298</v>
      </c>
      <c r="I1064" s="149"/>
      <c r="L1064" s="144"/>
      <c r="M1064" s="150"/>
      <c r="T1064" s="151"/>
      <c r="AT1064" s="146" t="s">
        <v>151</v>
      </c>
      <c r="AU1064" s="146" t="s">
        <v>82</v>
      </c>
      <c r="AV1064" s="12" t="s">
        <v>82</v>
      </c>
      <c r="AW1064" s="12" t="s">
        <v>4</v>
      </c>
      <c r="AX1064" s="12" t="s">
        <v>80</v>
      </c>
      <c r="AY1064" s="146" t="s">
        <v>139</v>
      </c>
    </row>
    <row r="1065" spans="2:65" s="1" customFormat="1" ht="37.75" customHeight="1">
      <c r="B1065" s="32"/>
      <c r="C1065" s="127" t="s">
        <v>1450</v>
      </c>
      <c r="D1065" s="127" t="s">
        <v>142</v>
      </c>
      <c r="E1065" s="128" t="s">
        <v>1451</v>
      </c>
      <c r="F1065" s="129" t="s">
        <v>1452</v>
      </c>
      <c r="G1065" s="130" t="s">
        <v>271</v>
      </c>
      <c r="H1065" s="131">
        <v>3.1</v>
      </c>
      <c r="I1065" s="132"/>
      <c r="J1065" s="133">
        <f>ROUND(I1065*H1065,2)</f>
        <v>0</v>
      </c>
      <c r="K1065" s="129" t="s">
        <v>146</v>
      </c>
      <c r="L1065" s="32"/>
      <c r="M1065" s="134" t="s">
        <v>19</v>
      </c>
      <c r="N1065" s="135" t="s">
        <v>43</v>
      </c>
      <c r="P1065" s="136">
        <f>O1065*H1065</f>
        <v>0</v>
      </c>
      <c r="Q1065" s="136">
        <v>4.8999999999999998E-4</v>
      </c>
      <c r="R1065" s="136">
        <f>Q1065*H1065</f>
        <v>1.519E-3</v>
      </c>
      <c r="S1065" s="136">
        <v>0</v>
      </c>
      <c r="T1065" s="137">
        <f>S1065*H1065</f>
        <v>0</v>
      </c>
      <c r="AR1065" s="138" t="s">
        <v>286</v>
      </c>
      <c r="AT1065" s="138" t="s">
        <v>142</v>
      </c>
      <c r="AU1065" s="138" t="s">
        <v>82</v>
      </c>
      <c r="AY1065" s="17" t="s">
        <v>139</v>
      </c>
      <c r="BE1065" s="139">
        <f>IF(N1065="základní",J1065,0)</f>
        <v>0</v>
      </c>
      <c r="BF1065" s="139">
        <f>IF(N1065="snížená",J1065,0)</f>
        <v>0</v>
      </c>
      <c r="BG1065" s="139">
        <f>IF(N1065="zákl. přenesená",J1065,0)</f>
        <v>0</v>
      </c>
      <c r="BH1065" s="139">
        <f>IF(N1065="sníž. přenesená",J1065,0)</f>
        <v>0</v>
      </c>
      <c r="BI1065" s="139">
        <f>IF(N1065="nulová",J1065,0)</f>
        <v>0</v>
      </c>
      <c r="BJ1065" s="17" t="s">
        <v>80</v>
      </c>
      <c r="BK1065" s="139">
        <f>ROUND(I1065*H1065,2)</f>
        <v>0</v>
      </c>
      <c r="BL1065" s="17" t="s">
        <v>286</v>
      </c>
      <c r="BM1065" s="138" t="s">
        <v>1453</v>
      </c>
    </row>
    <row r="1066" spans="2:65" s="1" customFormat="1" ht="11">
      <c r="B1066" s="32"/>
      <c r="D1066" s="140" t="s">
        <v>149</v>
      </c>
      <c r="F1066" s="141" t="s">
        <v>1454</v>
      </c>
      <c r="I1066" s="142"/>
      <c r="L1066" s="32"/>
      <c r="M1066" s="143"/>
      <c r="T1066" s="53"/>
      <c r="AT1066" s="17" t="s">
        <v>149</v>
      </c>
      <c r="AU1066" s="17" t="s">
        <v>82</v>
      </c>
    </row>
    <row r="1067" spans="2:65" s="12" customFormat="1" ht="12">
      <c r="B1067" s="144"/>
      <c r="D1067" s="145" t="s">
        <v>151</v>
      </c>
      <c r="E1067" s="146" t="s">
        <v>19</v>
      </c>
      <c r="F1067" s="147" t="s">
        <v>1455</v>
      </c>
      <c r="H1067" s="148">
        <v>3.1</v>
      </c>
      <c r="I1067" s="149"/>
      <c r="L1067" s="144"/>
      <c r="M1067" s="150"/>
      <c r="T1067" s="151"/>
      <c r="AT1067" s="146" t="s">
        <v>151</v>
      </c>
      <c r="AU1067" s="146" t="s">
        <v>82</v>
      </c>
      <c r="AV1067" s="12" t="s">
        <v>82</v>
      </c>
      <c r="AW1067" s="12" t="s">
        <v>33</v>
      </c>
      <c r="AX1067" s="12" t="s">
        <v>80</v>
      </c>
      <c r="AY1067" s="146" t="s">
        <v>139</v>
      </c>
    </row>
    <row r="1068" spans="2:65" s="1" customFormat="1" ht="16.5" customHeight="1">
      <c r="B1068" s="32"/>
      <c r="C1068" s="172" t="s">
        <v>1456</v>
      </c>
      <c r="D1068" s="172" t="s">
        <v>519</v>
      </c>
      <c r="E1068" s="173" t="s">
        <v>1387</v>
      </c>
      <c r="F1068" s="174" t="s">
        <v>1388</v>
      </c>
      <c r="G1068" s="175" t="s">
        <v>211</v>
      </c>
      <c r="H1068" s="176">
        <v>0.35699999999999998</v>
      </c>
      <c r="I1068" s="177"/>
      <c r="J1068" s="178">
        <f>ROUND(I1068*H1068,2)</f>
        <v>0</v>
      </c>
      <c r="K1068" s="174" t="s">
        <v>620</v>
      </c>
      <c r="L1068" s="179"/>
      <c r="M1068" s="180" t="s">
        <v>19</v>
      </c>
      <c r="N1068" s="181" t="s">
        <v>43</v>
      </c>
      <c r="P1068" s="136">
        <f>O1068*H1068</f>
        <v>0</v>
      </c>
      <c r="Q1068" s="136">
        <v>0.02</v>
      </c>
      <c r="R1068" s="136">
        <f>Q1068*H1068</f>
        <v>7.1399999999999996E-3</v>
      </c>
      <c r="S1068" s="136">
        <v>0</v>
      </c>
      <c r="T1068" s="137">
        <f>S1068*H1068</f>
        <v>0</v>
      </c>
      <c r="AR1068" s="138" t="s">
        <v>423</v>
      </c>
      <c r="AT1068" s="138" t="s">
        <v>519</v>
      </c>
      <c r="AU1068" s="138" t="s">
        <v>82</v>
      </c>
      <c r="AY1068" s="17" t="s">
        <v>139</v>
      </c>
      <c r="BE1068" s="139">
        <f>IF(N1068="základní",J1068,0)</f>
        <v>0</v>
      </c>
      <c r="BF1068" s="139">
        <f>IF(N1068="snížená",J1068,0)</f>
        <v>0</v>
      </c>
      <c r="BG1068" s="139">
        <f>IF(N1068="zákl. přenesená",J1068,0)</f>
        <v>0</v>
      </c>
      <c r="BH1068" s="139">
        <f>IF(N1068="sníž. přenesená",J1068,0)</f>
        <v>0</v>
      </c>
      <c r="BI1068" s="139">
        <f>IF(N1068="nulová",J1068,0)</f>
        <v>0</v>
      </c>
      <c r="BJ1068" s="17" t="s">
        <v>80</v>
      </c>
      <c r="BK1068" s="139">
        <f>ROUND(I1068*H1068,2)</f>
        <v>0</v>
      </c>
      <c r="BL1068" s="17" t="s">
        <v>286</v>
      </c>
      <c r="BM1068" s="138" t="s">
        <v>1457</v>
      </c>
    </row>
    <row r="1069" spans="2:65" s="12" customFormat="1" ht="12">
      <c r="B1069" s="144"/>
      <c r="D1069" s="145" t="s">
        <v>151</v>
      </c>
      <c r="F1069" s="147" t="s">
        <v>1458</v>
      </c>
      <c r="H1069" s="148">
        <v>0.35699999999999998</v>
      </c>
      <c r="I1069" s="149"/>
      <c r="L1069" s="144"/>
      <c r="M1069" s="150"/>
      <c r="T1069" s="151"/>
      <c r="AT1069" s="146" t="s">
        <v>151</v>
      </c>
      <c r="AU1069" s="146" t="s">
        <v>82</v>
      </c>
      <c r="AV1069" s="12" t="s">
        <v>82</v>
      </c>
      <c r="AW1069" s="12" t="s">
        <v>4</v>
      </c>
      <c r="AX1069" s="12" t="s">
        <v>80</v>
      </c>
      <c r="AY1069" s="146" t="s">
        <v>139</v>
      </c>
    </row>
    <row r="1070" spans="2:65" s="1" customFormat="1" ht="37.75" customHeight="1">
      <c r="B1070" s="32"/>
      <c r="C1070" s="127" t="s">
        <v>1459</v>
      </c>
      <c r="D1070" s="127" t="s">
        <v>142</v>
      </c>
      <c r="E1070" s="128" t="s">
        <v>1460</v>
      </c>
      <c r="F1070" s="129" t="s">
        <v>1461</v>
      </c>
      <c r="G1070" s="130" t="s">
        <v>271</v>
      </c>
      <c r="H1070" s="131">
        <v>4.5599999999999996</v>
      </c>
      <c r="I1070" s="132"/>
      <c r="J1070" s="133">
        <f>ROUND(I1070*H1070,2)</f>
        <v>0</v>
      </c>
      <c r="K1070" s="129" t="s">
        <v>146</v>
      </c>
      <c r="L1070" s="32"/>
      <c r="M1070" s="134" t="s">
        <v>19</v>
      </c>
      <c r="N1070" s="135" t="s">
        <v>43</v>
      </c>
      <c r="P1070" s="136">
        <f>O1070*H1070</f>
        <v>0</v>
      </c>
      <c r="Q1070" s="136">
        <v>7.3999999999999999E-4</v>
      </c>
      <c r="R1070" s="136">
        <f>Q1070*H1070</f>
        <v>3.3743999999999996E-3</v>
      </c>
      <c r="S1070" s="136">
        <v>0</v>
      </c>
      <c r="T1070" s="137">
        <f>S1070*H1070</f>
        <v>0</v>
      </c>
      <c r="AR1070" s="138" t="s">
        <v>286</v>
      </c>
      <c r="AT1070" s="138" t="s">
        <v>142</v>
      </c>
      <c r="AU1070" s="138" t="s">
        <v>82</v>
      </c>
      <c r="AY1070" s="17" t="s">
        <v>139</v>
      </c>
      <c r="BE1070" s="139">
        <f>IF(N1070="základní",J1070,0)</f>
        <v>0</v>
      </c>
      <c r="BF1070" s="139">
        <f>IF(N1070="snížená",J1070,0)</f>
        <v>0</v>
      </c>
      <c r="BG1070" s="139">
        <f>IF(N1070="zákl. přenesená",J1070,0)</f>
        <v>0</v>
      </c>
      <c r="BH1070" s="139">
        <f>IF(N1070="sníž. přenesená",J1070,0)</f>
        <v>0</v>
      </c>
      <c r="BI1070" s="139">
        <f>IF(N1070="nulová",J1070,0)</f>
        <v>0</v>
      </c>
      <c r="BJ1070" s="17" t="s">
        <v>80</v>
      </c>
      <c r="BK1070" s="139">
        <f>ROUND(I1070*H1070,2)</f>
        <v>0</v>
      </c>
      <c r="BL1070" s="17" t="s">
        <v>286</v>
      </c>
      <c r="BM1070" s="138" t="s">
        <v>1462</v>
      </c>
    </row>
    <row r="1071" spans="2:65" s="1" customFormat="1" ht="11">
      <c r="B1071" s="32"/>
      <c r="D1071" s="140" t="s">
        <v>149</v>
      </c>
      <c r="F1071" s="141" t="s">
        <v>1463</v>
      </c>
      <c r="I1071" s="142"/>
      <c r="L1071" s="32"/>
      <c r="M1071" s="143"/>
      <c r="T1071" s="53"/>
      <c r="AT1071" s="17" t="s">
        <v>149</v>
      </c>
      <c r="AU1071" s="17" t="s">
        <v>82</v>
      </c>
    </row>
    <row r="1072" spans="2:65" s="12" customFormat="1" ht="12">
      <c r="B1072" s="144"/>
      <c r="D1072" s="145" t="s">
        <v>151</v>
      </c>
      <c r="E1072" s="146" t="s">
        <v>19</v>
      </c>
      <c r="F1072" s="147" t="s">
        <v>1464</v>
      </c>
      <c r="H1072" s="148">
        <v>1.04</v>
      </c>
      <c r="I1072" s="149"/>
      <c r="L1072" s="144"/>
      <c r="M1072" s="150"/>
      <c r="T1072" s="151"/>
      <c r="AT1072" s="146" t="s">
        <v>151</v>
      </c>
      <c r="AU1072" s="146" t="s">
        <v>82</v>
      </c>
      <c r="AV1072" s="12" t="s">
        <v>82</v>
      </c>
      <c r="AW1072" s="12" t="s">
        <v>33</v>
      </c>
      <c r="AX1072" s="12" t="s">
        <v>72</v>
      </c>
      <c r="AY1072" s="146" t="s">
        <v>139</v>
      </c>
    </row>
    <row r="1073" spans="2:65" s="12" customFormat="1" ht="12">
      <c r="B1073" s="144"/>
      <c r="D1073" s="145" t="s">
        <v>151</v>
      </c>
      <c r="E1073" s="146" t="s">
        <v>19</v>
      </c>
      <c r="F1073" s="147" t="s">
        <v>1465</v>
      </c>
      <c r="H1073" s="148">
        <v>1.76</v>
      </c>
      <c r="I1073" s="149"/>
      <c r="L1073" s="144"/>
      <c r="M1073" s="150"/>
      <c r="T1073" s="151"/>
      <c r="AT1073" s="146" t="s">
        <v>151</v>
      </c>
      <c r="AU1073" s="146" t="s">
        <v>82</v>
      </c>
      <c r="AV1073" s="12" t="s">
        <v>82</v>
      </c>
      <c r="AW1073" s="12" t="s">
        <v>33</v>
      </c>
      <c r="AX1073" s="12" t="s">
        <v>72</v>
      </c>
      <c r="AY1073" s="146" t="s">
        <v>139</v>
      </c>
    </row>
    <row r="1074" spans="2:65" s="12" customFormat="1" ht="12">
      <c r="B1074" s="144"/>
      <c r="D1074" s="145" t="s">
        <v>151</v>
      </c>
      <c r="E1074" s="146" t="s">
        <v>19</v>
      </c>
      <c r="F1074" s="147" t="s">
        <v>1466</v>
      </c>
      <c r="H1074" s="148">
        <v>1.76</v>
      </c>
      <c r="I1074" s="149"/>
      <c r="L1074" s="144"/>
      <c r="M1074" s="150"/>
      <c r="T1074" s="151"/>
      <c r="AT1074" s="146" t="s">
        <v>151</v>
      </c>
      <c r="AU1074" s="146" t="s">
        <v>82</v>
      </c>
      <c r="AV1074" s="12" t="s">
        <v>82</v>
      </c>
      <c r="AW1074" s="12" t="s">
        <v>33</v>
      </c>
      <c r="AX1074" s="12" t="s">
        <v>72</v>
      </c>
      <c r="AY1074" s="146" t="s">
        <v>139</v>
      </c>
    </row>
    <row r="1075" spans="2:65" s="13" customFormat="1" ht="12">
      <c r="B1075" s="152"/>
      <c r="D1075" s="145" t="s">
        <v>151</v>
      </c>
      <c r="E1075" s="153" t="s">
        <v>19</v>
      </c>
      <c r="F1075" s="154" t="s">
        <v>163</v>
      </c>
      <c r="H1075" s="155">
        <v>4.5599999999999996</v>
      </c>
      <c r="I1075" s="156"/>
      <c r="L1075" s="152"/>
      <c r="M1075" s="157"/>
      <c r="T1075" s="158"/>
      <c r="AT1075" s="153" t="s">
        <v>151</v>
      </c>
      <c r="AU1075" s="153" t="s">
        <v>82</v>
      </c>
      <c r="AV1075" s="13" t="s">
        <v>147</v>
      </c>
      <c r="AW1075" s="13" t="s">
        <v>33</v>
      </c>
      <c r="AX1075" s="13" t="s">
        <v>80</v>
      </c>
      <c r="AY1075" s="153" t="s">
        <v>139</v>
      </c>
    </row>
    <row r="1076" spans="2:65" s="1" customFormat="1" ht="16.5" customHeight="1">
      <c r="B1076" s="32"/>
      <c r="C1076" s="172" t="s">
        <v>1467</v>
      </c>
      <c r="D1076" s="172" t="s">
        <v>519</v>
      </c>
      <c r="E1076" s="173" t="s">
        <v>1387</v>
      </c>
      <c r="F1076" s="174" t="s">
        <v>1388</v>
      </c>
      <c r="G1076" s="175" t="s">
        <v>211</v>
      </c>
      <c r="H1076" s="176">
        <v>0.65700000000000003</v>
      </c>
      <c r="I1076" s="177"/>
      <c r="J1076" s="178">
        <f>ROUND(I1076*H1076,2)</f>
        <v>0</v>
      </c>
      <c r="K1076" s="174" t="s">
        <v>620</v>
      </c>
      <c r="L1076" s="179"/>
      <c r="M1076" s="180" t="s">
        <v>19</v>
      </c>
      <c r="N1076" s="181" t="s">
        <v>43</v>
      </c>
      <c r="P1076" s="136">
        <f>O1076*H1076</f>
        <v>0</v>
      </c>
      <c r="Q1076" s="136">
        <v>0.02</v>
      </c>
      <c r="R1076" s="136">
        <f>Q1076*H1076</f>
        <v>1.3140000000000001E-2</v>
      </c>
      <c r="S1076" s="136">
        <v>0</v>
      </c>
      <c r="T1076" s="137">
        <f>S1076*H1076</f>
        <v>0</v>
      </c>
      <c r="AR1076" s="138" t="s">
        <v>423</v>
      </c>
      <c r="AT1076" s="138" t="s">
        <v>519</v>
      </c>
      <c r="AU1076" s="138" t="s">
        <v>82</v>
      </c>
      <c r="AY1076" s="17" t="s">
        <v>139</v>
      </c>
      <c r="BE1076" s="139">
        <f>IF(N1076="základní",J1076,0)</f>
        <v>0</v>
      </c>
      <c r="BF1076" s="139">
        <f>IF(N1076="snížená",J1076,0)</f>
        <v>0</v>
      </c>
      <c r="BG1076" s="139">
        <f>IF(N1076="zákl. přenesená",J1076,0)</f>
        <v>0</v>
      </c>
      <c r="BH1076" s="139">
        <f>IF(N1076="sníž. přenesená",J1076,0)</f>
        <v>0</v>
      </c>
      <c r="BI1076" s="139">
        <f>IF(N1076="nulová",J1076,0)</f>
        <v>0</v>
      </c>
      <c r="BJ1076" s="17" t="s">
        <v>80</v>
      </c>
      <c r="BK1076" s="139">
        <f>ROUND(I1076*H1076,2)</f>
        <v>0</v>
      </c>
      <c r="BL1076" s="17" t="s">
        <v>286</v>
      </c>
      <c r="BM1076" s="138" t="s">
        <v>1468</v>
      </c>
    </row>
    <row r="1077" spans="2:65" s="12" customFormat="1" ht="12">
      <c r="B1077" s="144"/>
      <c r="D1077" s="145" t="s">
        <v>151</v>
      </c>
      <c r="F1077" s="147" t="s">
        <v>1469</v>
      </c>
      <c r="H1077" s="148">
        <v>0.65700000000000003</v>
      </c>
      <c r="I1077" s="149"/>
      <c r="L1077" s="144"/>
      <c r="M1077" s="150"/>
      <c r="T1077" s="151"/>
      <c r="AT1077" s="146" t="s">
        <v>151</v>
      </c>
      <c r="AU1077" s="146" t="s">
        <v>82</v>
      </c>
      <c r="AV1077" s="12" t="s">
        <v>82</v>
      </c>
      <c r="AW1077" s="12" t="s">
        <v>4</v>
      </c>
      <c r="AX1077" s="12" t="s">
        <v>80</v>
      </c>
      <c r="AY1077" s="146" t="s">
        <v>139</v>
      </c>
    </row>
    <row r="1078" spans="2:65" s="1" customFormat="1" ht="44.25" customHeight="1">
      <c r="B1078" s="32"/>
      <c r="C1078" s="127" t="s">
        <v>1470</v>
      </c>
      <c r="D1078" s="127" t="s">
        <v>142</v>
      </c>
      <c r="E1078" s="128" t="s">
        <v>1471</v>
      </c>
      <c r="F1078" s="129" t="s">
        <v>1472</v>
      </c>
      <c r="G1078" s="130" t="s">
        <v>283</v>
      </c>
      <c r="H1078" s="131">
        <v>6.8040000000000003</v>
      </c>
      <c r="I1078" s="132"/>
      <c r="J1078" s="133">
        <f>ROUND(I1078*H1078,2)</f>
        <v>0</v>
      </c>
      <c r="K1078" s="129" t="s">
        <v>146</v>
      </c>
      <c r="L1078" s="32"/>
      <c r="M1078" s="134" t="s">
        <v>19</v>
      </c>
      <c r="N1078" s="135" t="s">
        <v>43</v>
      </c>
      <c r="P1078" s="136">
        <f>O1078*H1078</f>
        <v>0</v>
      </c>
      <c r="Q1078" s="136">
        <v>0</v>
      </c>
      <c r="R1078" s="136">
        <f>Q1078*H1078</f>
        <v>0</v>
      </c>
      <c r="S1078" s="136">
        <v>0</v>
      </c>
      <c r="T1078" s="137">
        <f>S1078*H1078</f>
        <v>0</v>
      </c>
      <c r="AR1078" s="138" t="s">
        <v>286</v>
      </c>
      <c r="AT1078" s="138" t="s">
        <v>142</v>
      </c>
      <c r="AU1078" s="138" t="s">
        <v>82</v>
      </c>
      <c r="AY1078" s="17" t="s">
        <v>139</v>
      </c>
      <c r="BE1078" s="139">
        <f>IF(N1078="základní",J1078,0)</f>
        <v>0</v>
      </c>
      <c r="BF1078" s="139">
        <f>IF(N1078="snížená",J1078,0)</f>
        <v>0</v>
      </c>
      <c r="BG1078" s="139">
        <f>IF(N1078="zákl. přenesená",J1078,0)</f>
        <v>0</v>
      </c>
      <c r="BH1078" s="139">
        <f>IF(N1078="sníž. přenesená",J1078,0)</f>
        <v>0</v>
      </c>
      <c r="BI1078" s="139">
        <f>IF(N1078="nulová",J1078,0)</f>
        <v>0</v>
      </c>
      <c r="BJ1078" s="17" t="s">
        <v>80</v>
      </c>
      <c r="BK1078" s="139">
        <f>ROUND(I1078*H1078,2)</f>
        <v>0</v>
      </c>
      <c r="BL1078" s="17" t="s">
        <v>286</v>
      </c>
      <c r="BM1078" s="138" t="s">
        <v>1473</v>
      </c>
    </row>
    <row r="1079" spans="2:65" s="1" customFormat="1" ht="11">
      <c r="B1079" s="32"/>
      <c r="D1079" s="140" t="s">
        <v>149</v>
      </c>
      <c r="F1079" s="141" t="s">
        <v>1474</v>
      </c>
      <c r="I1079" s="142"/>
      <c r="L1079" s="32"/>
      <c r="M1079" s="143"/>
      <c r="T1079" s="53"/>
      <c r="AT1079" s="17" t="s">
        <v>149</v>
      </c>
      <c r="AU1079" s="17" t="s">
        <v>82</v>
      </c>
    </row>
    <row r="1080" spans="2:65" s="1" customFormat="1" ht="49" customHeight="1">
      <c r="B1080" s="32"/>
      <c r="C1080" s="127" t="s">
        <v>1475</v>
      </c>
      <c r="D1080" s="127" t="s">
        <v>142</v>
      </c>
      <c r="E1080" s="128" t="s">
        <v>1476</v>
      </c>
      <c r="F1080" s="129" t="s">
        <v>1477</v>
      </c>
      <c r="G1080" s="130" t="s">
        <v>283</v>
      </c>
      <c r="H1080" s="131">
        <v>6.8040000000000003</v>
      </c>
      <c r="I1080" s="132"/>
      <c r="J1080" s="133">
        <f>ROUND(I1080*H1080,2)</f>
        <v>0</v>
      </c>
      <c r="K1080" s="129" t="s">
        <v>146</v>
      </c>
      <c r="L1080" s="32"/>
      <c r="M1080" s="134" t="s">
        <v>19</v>
      </c>
      <c r="N1080" s="135" t="s">
        <v>43</v>
      </c>
      <c r="P1080" s="136">
        <f>O1080*H1080</f>
        <v>0</v>
      </c>
      <c r="Q1080" s="136">
        <v>0</v>
      </c>
      <c r="R1080" s="136">
        <f>Q1080*H1080</f>
        <v>0</v>
      </c>
      <c r="S1080" s="136">
        <v>0</v>
      </c>
      <c r="T1080" s="137">
        <f>S1080*H1080</f>
        <v>0</v>
      </c>
      <c r="AR1080" s="138" t="s">
        <v>286</v>
      </c>
      <c r="AT1080" s="138" t="s">
        <v>142</v>
      </c>
      <c r="AU1080" s="138" t="s">
        <v>82</v>
      </c>
      <c r="AY1080" s="17" t="s">
        <v>139</v>
      </c>
      <c r="BE1080" s="139">
        <f>IF(N1080="základní",J1080,0)</f>
        <v>0</v>
      </c>
      <c r="BF1080" s="139">
        <f>IF(N1080="snížená",J1080,0)</f>
        <v>0</v>
      </c>
      <c r="BG1080" s="139">
        <f>IF(N1080="zákl. přenesená",J1080,0)</f>
        <v>0</v>
      </c>
      <c r="BH1080" s="139">
        <f>IF(N1080="sníž. přenesená",J1080,0)</f>
        <v>0</v>
      </c>
      <c r="BI1080" s="139">
        <f>IF(N1080="nulová",J1080,0)</f>
        <v>0</v>
      </c>
      <c r="BJ1080" s="17" t="s">
        <v>80</v>
      </c>
      <c r="BK1080" s="139">
        <f>ROUND(I1080*H1080,2)</f>
        <v>0</v>
      </c>
      <c r="BL1080" s="17" t="s">
        <v>286</v>
      </c>
      <c r="BM1080" s="138" t="s">
        <v>1478</v>
      </c>
    </row>
    <row r="1081" spans="2:65" s="1" customFormat="1" ht="11">
      <c r="B1081" s="32"/>
      <c r="D1081" s="140" t="s">
        <v>149</v>
      </c>
      <c r="F1081" s="141" t="s">
        <v>1479</v>
      </c>
      <c r="I1081" s="142"/>
      <c r="L1081" s="32"/>
      <c r="M1081" s="143"/>
      <c r="T1081" s="53"/>
      <c r="AT1081" s="17" t="s">
        <v>149</v>
      </c>
      <c r="AU1081" s="17" t="s">
        <v>82</v>
      </c>
    </row>
    <row r="1082" spans="2:65" s="11" customFormat="1" ht="22.75" customHeight="1">
      <c r="B1082" s="115"/>
      <c r="D1082" s="116" t="s">
        <v>71</v>
      </c>
      <c r="E1082" s="125" t="s">
        <v>1480</v>
      </c>
      <c r="F1082" s="125" t="s">
        <v>1481</v>
      </c>
      <c r="I1082" s="118"/>
      <c r="J1082" s="126">
        <f>BK1082</f>
        <v>0</v>
      </c>
      <c r="L1082" s="115"/>
      <c r="M1082" s="120"/>
      <c r="P1082" s="121">
        <f>SUM(P1083:P1102)</f>
        <v>0</v>
      </c>
      <c r="R1082" s="121">
        <f>SUM(R1083:R1102)</f>
        <v>1.0684880000000001E-2</v>
      </c>
      <c r="T1082" s="122">
        <f>SUM(T1083:T1102)</f>
        <v>0</v>
      </c>
      <c r="AR1082" s="116" t="s">
        <v>82</v>
      </c>
      <c r="AT1082" s="123" t="s">
        <v>71</v>
      </c>
      <c r="AU1082" s="123" t="s">
        <v>80</v>
      </c>
      <c r="AY1082" s="116" t="s">
        <v>139</v>
      </c>
      <c r="BK1082" s="124">
        <f>SUM(BK1083:BK1102)</f>
        <v>0</v>
      </c>
    </row>
    <row r="1083" spans="2:65" s="1" customFormat="1" ht="24.25" customHeight="1">
      <c r="B1083" s="32"/>
      <c r="C1083" s="127" t="s">
        <v>1482</v>
      </c>
      <c r="D1083" s="127" t="s">
        <v>142</v>
      </c>
      <c r="E1083" s="128" t="s">
        <v>1483</v>
      </c>
      <c r="F1083" s="129" t="s">
        <v>1484</v>
      </c>
      <c r="G1083" s="130" t="s">
        <v>211</v>
      </c>
      <c r="H1083" s="131">
        <v>16.8</v>
      </c>
      <c r="I1083" s="132"/>
      <c r="J1083" s="133">
        <f>ROUND(I1083*H1083,2)</f>
        <v>0</v>
      </c>
      <c r="K1083" s="129" t="s">
        <v>146</v>
      </c>
      <c r="L1083" s="32"/>
      <c r="M1083" s="134" t="s">
        <v>19</v>
      </c>
      <c r="N1083" s="135" t="s">
        <v>43</v>
      </c>
      <c r="P1083" s="136">
        <f>O1083*H1083</f>
        <v>0</v>
      </c>
      <c r="Q1083" s="136">
        <v>0</v>
      </c>
      <c r="R1083" s="136">
        <f>Q1083*H1083</f>
        <v>0</v>
      </c>
      <c r="S1083" s="136">
        <v>0</v>
      </c>
      <c r="T1083" s="137">
        <f>S1083*H1083</f>
        <v>0</v>
      </c>
      <c r="AR1083" s="138" t="s">
        <v>286</v>
      </c>
      <c r="AT1083" s="138" t="s">
        <v>142</v>
      </c>
      <c r="AU1083" s="138" t="s">
        <v>82</v>
      </c>
      <c r="AY1083" s="17" t="s">
        <v>139</v>
      </c>
      <c r="BE1083" s="139">
        <f>IF(N1083="základní",J1083,0)</f>
        <v>0</v>
      </c>
      <c r="BF1083" s="139">
        <f>IF(N1083="snížená",J1083,0)</f>
        <v>0</v>
      </c>
      <c r="BG1083" s="139">
        <f>IF(N1083="zákl. přenesená",J1083,0)</f>
        <v>0</v>
      </c>
      <c r="BH1083" s="139">
        <f>IF(N1083="sníž. přenesená",J1083,0)</f>
        <v>0</v>
      </c>
      <c r="BI1083" s="139">
        <f>IF(N1083="nulová",J1083,0)</f>
        <v>0</v>
      </c>
      <c r="BJ1083" s="17" t="s">
        <v>80</v>
      </c>
      <c r="BK1083" s="139">
        <f>ROUND(I1083*H1083,2)</f>
        <v>0</v>
      </c>
      <c r="BL1083" s="17" t="s">
        <v>286</v>
      </c>
      <c r="BM1083" s="138" t="s">
        <v>1485</v>
      </c>
    </row>
    <row r="1084" spans="2:65" s="1" customFormat="1" ht="11">
      <c r="B1084" s="32"/>
      <c r="D1084" s="140" t="s">
        <v>149</v>
      </c>
      <c r="F1084" s="141" t="s">
        <v>1486</v>
      </c>
      <c r="I1084" s="142"/>
      <c r="L1084" s="32"/>
      <c r="M1084" s="143"/>
      <c r="T1084" s="53"/>
      <c r="AT1084" s="17" t="s">
        <v>149</v>
      </c>
      <c r="AU1084" s="17" t="s">
        <v>82</v>
      </c>
    </row>
    <row r="1085" spans="2:65" s="12" customFormat="1" ht="12">
      <c r="B1085" s="144"/>
      <c r="D1085" s="145" t="s">
        <v>151</v>
      </c>
      <c r="E1085" s="146" t="s">
        <v>19</v>
      </c>
      <c r="F1085" s="147" t="s">
        <v>1487</v>
      </c>
      <c r="H1085" s="148">
        <v>16.8</v>
      </c>
      <c r="I1085" s="149"/>
      <c r="L1085" s="144"/>
      <c r="M1085" s="150"/>
      <c r="T1085" s="151"/>
      <c r="AT1085" s="146" t="s">
        <v>151</v>
      </c>
      <c r="AU1085" s="146" t="s">
        <v>82</v>
      </c>
      <c r="AV1085" s="12" t="s">
        <v>82</v>
      </c>
      <c r="AW1085" s="12" t="s">
        <v>33</v>
      </c>
      <c r="AX1085" s="12" t="s">
        <v>80</v>
      </c>
      <c r="AY1085" s="146" t="s">
        <v>139</v>
      </c>
    </row>
    <row r="1086" spans="2:65" s="1" customFormat="1" ht="24.25" customHeight="1">
      <c r="B1086" s="32"/>
      <c r="C1086" s="127" t="s">
        <v>1488</v>
      </c>
      <c r="D1086" s="127" t="s">
        <v>142</v>
      </c>
      <c r="E1086" s="128" t="s">
        <v>1489</v>
      </c>
      <c r="F1086" s="129" t="s">
        <v>1490</v>
      </c>
      <c r="G1086" s="130" t="s">
        <v>211</v>
      </c>
      <c r="H1086" s="131">
        <v>10.19</v>
      </c>
      <c r="I1086" s="132"/>
      <c r="J1086" s="133">
        <f>ROUND(I1086*H1086,2)</f>
        <v>0</v>
      </c>
      <c r="K1086" s="129" t="s">
        <v>146</v>
      </c>
      <c r="L1086" s="32"/>
      <c r="M1086" s="134" t="s">
        <v>19</v>
      </c>
      <c r="N1086" s="135" t="s">
        <v>43</v>
      </c>
      <c r="P1086" s="136">
        <f>O1086*H1086</f>
        <v>0</v>
      </c>
      <c r="Q1086" s="136">
        <v>2.0000000000000002E-5</v>
      </c>
      <c r="R1086" s="136">
        <f>Q1086*H1086</f>
        <v>2.0379999999999999E-4</v>
      </c>
      <c r="S1086" s="136">
        <v>0</v>
      </c>
      <c r="T1086" s="137">
        <f>S1086*H1086</f>
        <v>0</v>
      </c>
      <c r="AR1086" s="138" t="s">
        <v>286</v>
      </c>
      <c r="AT1086" s="138" t="s">
        <v>142</v>
      </c>
      <c r="AU1086" s="138" t="s">
        <v>82</v>
      </c>
      <c r="AY1086" s="17" t="s">
        <v>139</v>
      </c>
      <c r="BE1086" s="139">
        <f>IF(N1086="základní",J1086,0)</f>
        <v>0</v>
      </c>
      <c r="BF1086" s="139">
        <f>IF(N1086="snížená",J1086,0)</f>
        <v>0</v>
      </c>
      <c r="BG1086" s="139">
        <f>IF(N1086="zákl. přenesená",J1086,0)</f>
        <v>0</v>
      </c>
      <c r="BH1086" s="139">
        <f>IF(N1086="sníž. přenesená",J1086,0)</f>
        <v>0</v>
      </c>
      <c r="BI1086" s="139">
        <f>IF(N1086="nulová",J1086,0)</f>
        <v>0</v>
      </c>
      <c r="BJ1086" s="17" t="s">
        <v>80</v>
      </c>
      <c r="BK1086" s="139">
        <f>ROUND(I1086*H1086,2)</f>
        <v>0</v>
      </c>
      <c r="BL1086" s="17" t="s">
        <v>286</v>
      </c>
      <c r="BM1086" s="138" t="s">
        <v>1491</v>
      </c>
    </row>
    <row r="1087" spans="2:65" s="1" customFormat="1" ht="11">
      <c r="B1087" s="32"/>
      <c r="D1087" s="140" t="s">
        <v>149</v>
      </c>
      <c r="F1087" s="141" t="s">
        <v>1492</v>
      </c>
      <c r="I1087" s="142"/>
      <c r="L1087" s="32"/>
      <c r="M1087" s="143"/>
      <c r="T1087" s="53"/>
      <c r="AT1087" s="17" t="s">
        <v>149</v>
      </c>
      <c r="AU1087" s="17" t="s">
        <v>82</v>
      </c>
    </row>
    <row r="1088" spans="2:65" s="12" customFormat="1" ht="24">
      <c r="B1088" s="144"/>
      <c r="D1088" s="145" t="s">
        <v>151</v>
      </c>
      <c r="E1088" s="146" t="s">
        <v>19</v>
      </c>
      <c r="F1088" s="147" t="s">
        <v>1493</v>
      </c>
      <c r="H1088" s="148">
        <v>9.0719999999999992</v>
      </c>
      <c r="I1088" s="149"/>
      <c r="L1088" s="144"/>
      <c r="M1088" s="150"/>
      <c r="T1088" s="151"/>
      <c r="AT1088" s="146" t="s">
        <v>151</v>
      </c>
      <c r="AU1088" s="146" t="s">
        <v>82</v>
      </c>
      <c r="AV1088" s="12" t="s">
        <v>82</v>
      </c>
      <c r="AW1088" s="12" t="s">
        <v>33</v>
      </c>
      <c r="AX1088" s="12" t="s">
        <v>72</v>
      </c>
      <c r="AY1088" s="146" t="s">
        <v>139</v>
      </c>
    </row>
    <row r="1089" spans="2:65" s="12" customFormat="1" ht="24">
      <c r="B1089" s="144"/>
      <c r="D1089" s="145" t="s">
        <v>151</v>
      </c>
      <c r="E1089" s="146" t="s">
        <v>19</v>
      </c>
      <c r="F1089" s="147" t="s">
        <v>1494</v>
      </c>
      <c r="H1089" s="148">
        <v>1.1180000000000001</v>
      </c>
      <c r="I1089" s="149"/>
      <c r="L1089" s="144"/>
      <c r="M1089" s="150"/>
      <c r="T1089" s="151"/>
      <c r="AT1089" s="146" t="s">
        <v>151</v>
      </c>
      <c r="AU1089" s="146" t="s">
        <v>82</v>
      </c>
      <c r="AV1089" s="12" t="s">
        <v>82</v>
      </c>
      <c r="AW1089" s="12" t="s">
        <v>33</v>
      </c>
      <c r="AX1089" s="12" t="s">
        <v>72</v>
      </c>
      <c r="AY1089" s="146" t="s">
        <v>139</v>
      </c>
    </row>
    <row r="1090" spans="2:65" s="13" customFormat="1" ht="12">
      <c r="B1090" s="152"/>
      <c r="D1090" s="145" t="s">
        <v>151</v>
      </c>
      <c r="E1090" s="153" t="s">
        <v>19</v>
      </c>
      <c r="F1090" s="154" t="s">
        <v>163</v>
      </c>
      <c r="H1090" s="155">
        <v>10.19</v>
      </c>
      <c r="I1090" s="156"/>
      <c r="L1090" s="152"/>
      <c r="M1090" s="157"/>
      <c r="T1090" s="158"/>
      <c r="AT1090" s="153" t="s">
        <v>151</v>
      </c>
      <c r="AU1090" s="153" t="s">
        <v>82</v>
      </c>
      <c r="AV1090" s="13" t="s">
        <v>147</v>
      </c>
      <c r="AW1090" s="13" t="s">
        <v>33</v>
      </c>
      <c r="AX1090" s="13" t="s">
        <v>80</v>
      </c>
      <c r="AY1090" s="153" t="s">
        <v>139</v>
      </c>
    </row>
    <row r="1091" spans="2:65" s="1" customFormat="1" ht="24.25" customHeight="1">
      <c r="B1091" s="32"/>
      <c r="C1091" s="127" t="s">
        <v>1495</v>
      </c>
      <c r="D1091" s="127" t="s">
        <v>142</v>
      </c>
      <c r="E1091" s="128" t="s">
        <v>1496</v>
      </c>
      <c r="F1091" s="129" t="s">
        <v>1497</v>
      </c>
      <c r="G1091" s="130" t="s">
        <v>211</v>
      </c>
      <c r="H1091" s="131">
        <v>33.6</v>
      </c>
      <c r="I1091" s="132"/>
      <c r="J1091" s="133">
        <f>ROUND(I1091*H1091,2)</f>
        <v>0</v>
      </c>
      <c r="K1091" s="129" t="s">
        <v>146</v>
      </c>
      <c r="L1091" s="32"/>
      <c r="M1091" s="134" t="s">
        <v>19</v>
      </c>
      <c r="N1091" s="135" t="s">
        <v>43</v>
      </c>
      <c r="P1091" s="136">
        <f>O1091*H1091</f>
        <v>0</v>
      </c>
      <c r="Q1091" s="136">
        <v>1.2E-4</v>
      </c>
      <c r="R1091" s="136">
        <f>Q1091*H1091</f>
        <v>4.032E-3</v>
      </c>
      <c r="S1091" s="136">
        <v>0</v>
      </c>
      <c r="T1091" s="137">
        <f>S1091*H1091</f>
        <v>0</v>
      </c>
      <c r="AR1091" s="138" t="s">
        <v>286</v>
      </c>
      <c r="AT1091" s="138" t="s">
        <v>142</v>
      </c>
      <c r="AU1091" s="138" t="s">
        <v>82</v>
      </c>
      <c r="AY1091" s="17" t="s">
        <v>139</v>
      </c>
      <c r="BE1091" s="139">
        <f>IF(N1091="základní",J1091,0)</f>
        <v>0</v>
      </c>
      <c r="BF1091" s="139">
        <f>IF(N1091="snížená",J1091,0)</f>
        <v>0</v>
      </c>
      <c r="BG1091" s="139">
        <f>IF(N1091="zákl. přenesená",J1091,0)</f>
        <v>0</v>
      </c>
      <c r="BH1091" s="139">
        <f>IF(N1091="sníž. přenesená",J1091,0)</f>
        <v>0</v>
      </c>
      <c r="BI1091" s="139">
        <f>IF(N1091="nulová",J1091,0)</f>
        <v>0</v>
      </c>
      <c r="BJ1091" s="17" t="s">
        <v>80</v>
      </c>
      <c r="BK1091" s="139">
        <f>ROUND(I1091*H1091,2)</f>
        <v>0</v>
      </c>
      <c r="BL1091" s="17" t="s">
        <v>286</v>
      </c>
      <c r="BM1091" s="138" t="s">
        <v>1498</v>
      </c>
    </row>
    <row r="1092" spans="2:65" s="1" customFormat="1" ht="11">
      <c r="B1092" s="32"/>
      <c r="D1092" s="140" t="s">
        <v>149</v>
      </c>
      <c r="F1092" s="141" t="s">
        <v>1499</v>
      </c>
      <c r="I1092" s="142"/>
      <c r="L1092" s="32"/>
      <c r="M1092" s="143"/>
      <c r="T1092" s="53"/>
      <c r="AT1092" s="17" t="s">
        <v>149</v>
      </c>
      <c r="AU1092" s="17" t="s">
        <v>82</v>
      </c>
    </row>
    <row r="1093" spans="2:65" s="12" customFormat="1" ht="24">
      <c r="B1093" s="144"/>
      <c r="D1093" s="145" t="s">
        <v>151</v>
      </c>
      <c r="E1093" s="146" t="s">
        <v>19</v>
      </c>
      <c r="F1093" s="147" t="s">
        <v>1500</v>
      </c>
      <c r="H1093" s="148">
        <v>33.6</v>
      </c>
      <c r="I1093" s="149"/>
      <c r="L1093" s="144"/>
      <c r="M1093" s="150"/>
      <c r="T1093" s="151"/>
      <c r="AT1093" s="146" t="s">
        <v>151</v>
      </c>
      <c r="AU1093" s="146" t="s">
        <v>82</v>
      </c>
      <c r="AV1093" s="12" t="s">
        <v>82</v>
      </c>
      <c r="AW1093" s="12" t="s">
        <v>33</v>
      </c>
      <c r="AX1093" s="12" t="s">
        <v>80</v>
      </c>
      <c r="AY1093" s="146" t="s">
        <v>139</v>
      </c>
    </row>
    <row r="1094" spans="2:65" s="1" customFormat="1" ht="37.75" customHeight="1">
      <c r="B1094" s="32"/>
      <c r="C1094" s="127" t="s">
        <v>1501</v>
      </c>
      <c r="D1094" s="127" t="s">
        <v>142</v>
      </c>
      <c r="E1094" s="128" t="s">
        <v>1502</v>
      </c>
      <c r="F1094" s="129" t="s">
        <v>1503</v>
      </c>
      <c r="G1094" s="130" t="s">
        <v>211</v>
      </c>
      <c r="H1094" s="131">
        <v>2.7879999999999998</v>
      </c>
      <c r="I1094" s="132"/>
      <c r="J1094" s="133">
        <f>ROUND(I1094*H1094,2)</f>
        <v>0</v>
      </c>
      <c r="K1094" s="129" t="s">
        <v>146</v>
      </c>
      <c r="L1094" s="32"/>
      <c r="M1094" s="134" t="s">
        <v>19</v>
      </c>
      <c r="N1094" s="135" t="s">
        <v>43</v>
      </c>
      <c r="P1094" s="136">
        <f>O1094*H1094</f>
        <v>0</v>
      </c>
      <c r="Q1094" s="136">
        <v>3.6000000000000002E-4</v>
      </c>
      <c r="R1094" s="136">
        <f>Q1094*H1094</f>
        <v>1.0036800000000001E-3</v>
      </c>
      <c r="S1094" s="136">
        <v>0</v>
      </c>
      <c r="T1094" s="137">
        <f>S1094*H1094</f>
        <v>0</v>
      </c>
      <c r="AR1094" s="138" t="s">
        <v>286</v>
      </c>
      <c r="AT1094" s="138" t="s">
        <v>142</v>
      </c>
      <c r="AU1094" s="138" t="s">
        <v>82</v>
      </c>
      <c r="AY1094" s="17" t="s">
        <v>139</v>
      </c>
      <c r="BE1094" s="139">
        <f>IF(N1094="základní",J1094,0)</f>
        <v>0</v>
      </c>
      <c r="BF1094" s="139">
        <f>IF(N1094="snížená",J1094,0)</f>
        <v>0</v>
      </c>
      <c r="BG1094" s="139">
        <f>IF(N1094="zákl. přenesená",J1094,0)</f>
        <v>0</v>
      </c>
      <c r="BH1094" s="139">
        <f>IF(N1094="sníž. přenesená",J1094,0)</f>
        <v>0</v>
      </c>
      <c r="BI1094" s="139">
        <f>IF(N1094="nulová",J1094,0)</f>
        <v>0</v>
      </c>
      <c r="BJ1094" s="17" t="s">
        <v>80</v>
      </c>
      <c r="BK1094" s="139">
        <f>ROUND(I1094*H1094,2)</f>
        <v>0</v>
      </c>
      <c r="BL1094" s="17" t="s">
        <v>286</v>
      </c>
      <c r="BM1094" s="138" t="s">
        <v>1504</v>
      </c>
    </row>
    <row r="1095" spans="2:65" s="1" customFormat="1" ht="11">
      <c r="B1095" s="32"/>
      <c r="D1095" s="140" t="s">
        <v>149</v>
      </c>
      <c r="F1095" s="141" t="s">
        <v>1505</v>
      </c>
      <c r="I1095" s="142"/>
      <c r="L1095" s="32"/>
      <c r="M1095" s="143"/>
      <c r="T1095" s="53"/>
      <c r="AT1095" s="17" t="s">
        <v>149</v>
      </c>
      <c r="AU1095" s="17" t="s">
        <v>82</v>
      </c>
    </row>
    <row r="1096" spans="2:65" s="12" customFormat="1" ht="12">
      <c r="B1096" s="144"/>
      <c r="D1096" s="145" t="s">
        <v>151</v>
      </c>
      <c r="E1096" s="146" t="s">
        <v>19</v>
      </c>
      <c r="F1096" s="147" t="s">
        <v>820</v>
      </c>
      <c r="H1096" s="148">
        <v>1.7849999999999999</v>
      </c>
      <c r="I1096" s="149"/>
      <c r="L1096" s="144"/>
      <c r="M1096" s="150"/>
      <c r="T1096" s="151"/>
      <c r="AT1096" s="146" t="s">
        <v>151</v>
      </c>
      <c r="AU1096" s="146" t="s">
        <v>82</v>
      </c>
      <c r="AV1096" s="12" t="s">
        <v>82</v>
      </c>
      <c r="AW1096" s="12" t="s">
        <v>33</v>
      </c>
      <c r="AX1096" s="12" t="s">
        <v>72</v>
      </c>
      <c r="AY1096" s="146" t="s">
        <v>139</v>
      </c>
    </row>
    <row r="1097" spans="2:65" s="12" customFormat="1" ht="12">
      <c r="B1097" s="144"/>
      <c r="D1097" s="145" t="s">
        <v>151</v>
      </c>
      <c r="E1097" s="146" t="s">
        <v>19</v>
      </c>
      <c r="F1097" s="147" t="s">
        <v>821</v>
      </c>
      <c r="H1097" s="148">
        <v>1.0029999999999999</v>
      </c>
      <c r="I1097" s="149"/>
      <c r="L1097" s="144"/>
      <c r="M1097" s="150"/>
      <c r="T1097" s="151"/>
      <c r="AT1097" s="146" t="s">
        <v>151</v>
      </c>
      <c r="AU1097" s="146" t="s">
        <v>82</v>
      </c>
      <c r="AV1097" s="12" t="s">
        <v>82</v>
      </c>
      <c r="AW1097" s="12" t="s">
        <v>33</v>
      </c>
      <c r="AX1097" s="12" t="s">
        <v>72</v>
      </c>
      <c r="AY1097" s="146" t="s">
        <v>139</v>
      </c>
    </row>
    <row r="1098" spans="2:65" s="13" customFormat="1" ht="12">
      <c r="B1098" s="152"/>
      <c r="D1098" s="145" t="s">
        <v>151</v>
      </c>
      <c r="E1098" s="153" t="s">
        <v>19</v>
      </c>
      <c r="F1098" s="154" t="s">
        <v>163</v>
      </c>
      <c r="H1098" s="155">
        <v>2.7879999999999998</v>
      </c>
      <c r="I1098" s="156"/>
      <c r="L1098" s="152"/>
      <c r="M1098" s="157"/>
      <c r="T1098" s="158"/>
      <c r="AT1098" s="153" t="s">
        <v>151</v>
      </c>
      <c r="AU1098" s="153" t="s">
        <v>82</v>
      </c>
      <c r="AV1098" s="13" t="s">
        <v>147</v>
      </c>
      <c r="AW1098" s="13" t="s">
        <v>33</v>
      </c>
      <c r="AX1098" s="13" t="s">
        <v>80</v>
      </c>
      <c r="AY1098" s="153" t="s">
        <v>139</v>
      </c>
    </row>
    <row r="1099" spans="2:65" s="1" customFormat="1" ht="24.25" customHeight="1">
      <c r="B1099" s="32"/>
      <c r="C1099" s="127" t="s">
        <v>1506</v>
      </c>
      <c r="D1099" s="127" t="s">
        <v>142</v>
      </c>
      <c r="E1099" s="128" t="s">
        <v>1507</v>
      </c>
      <c r="F1099" s="129" t="s">
        <v>1508</v>
      </c>
      <c r="G1099" s="130" t="s">
        <v>211</v>
      </c>
      <c r="H1099" s="131">
        <v>14.33</v>
      </c>
      <c r="I1099" s="132"/>
      <c r="J1099" s="133">
        <f>ROUND(I1099*H1099,2)</f>
        <v>0</v>
      </c>
      <c r="K1099" s="129" t="s">
        <v>146</v>
      </c>
      <c r="L1099" s="32"/>
      <c r="M1099" s="134" t="s">
        <v>19</v>
      </c>
      <c r="N1099" s="135" t="s">
        <v>43</v>
      </c>
      <c r="P1099" s="136">
        <f>O1099*H1099</f>
        <v>0</v>
      </c>
      <c r="Q1099" s="136">
        <v>3.8000000000000002E-4</v>
      </c>
      <c r="R1099" s="136">
        <f>Q1099*H1099</f>
        <v>5.4454000000000004E-3</v>
      </c>
      <c r="S1099" s="136">
        <v>0</v>
      </c>
      <c r="T1099" s="137">
        <f>S1099*H1099</f>
        <v>0</v>
      </c>
      <c r="AR1099" s="138" t="s">
        <v>286</v>
      </c>
      <c r="AT1099" s="138" t="s">
        <v>142</v>
      </c>
      <c r="AU1099" s="138" t="s">
        <v>82</v>
      </c>
      <c r="AY1099" s="17" t="s">
        <v>139</v>
      </c>
      <c r="BE1099" s="139">
        <f>IF(N1099="základní",J1099,0)</f>
        <v>0</v>
      </c>
      <c r="BF1099" s="139">
        <f>IF(N1099="snížená",J1099,0)</f>
        <v>0</v>
      </c>
      <c r="BG1099" s="139">
        <f>IF(N1099="zákl. přenesená",J1099,0)</f>
        <v>0</v>
      </c>
      <c r="BH1099" s="139">
        <f>IF(N1099="sníž. přenesená",J1099,0)</f>
        <v>0</v>
      </c>
      <c r="BI1099" s="139">
        <f>IF(N1099="nulová",J1099,0)</f>
        <v>0</v>
      </c>
      <c r="BJ1099" s="17" t="s">
        <v>80</v>
      </c>
      <c r="BK1099" s="139">
        <f>ROUND(I1099*H1099,2)</f>
        <v>0</v>
      </c>
      <c r="BL1099" s="17" t="s">
        <v>286</v>
      </c>
      <c r="BM1099" s="138" t="s">
        <v>1509</v>
      </c>
    </row>
    <row r="1100" spans="2:65" s="1" customFormat="1" ht="11">
      <c r="B1100" s="32"/>
      <c r="D1100" s="140" t="s">
        <v>149</v>
      </c>
      <c r="F1100" s="141" t="s">
        <v>1510</v>
      </c>
      <c r="I1100" s="142"/>
      <c r="L1100" s="32"/>
      <c r="M1100" s="143"/>
      <c r="T1100" s="53"/>
      <c r="AT1100" s="17" t="s">
        <v>149</v>
      </c>
      <c r="AU1100" s="17" t="s">
        <v>82</v>
      </c>
    </row>
    <row r="1101" spans="2:65" s="12" customFormat="1" ht="12">
      <c r="B1101" s="144"/>
      <c r="D1101" s="145" t="s">
        <v>151</v>
      </c>
      <c r="E1101" s="146" t="s">
        <v>19</v>
      </c>
      <c r="F1101" s="147" t="s">
        <v>921</v>
      </c>
      <c r="H1101" s="148">
        <v>14.33</v>
      </c>
      <c r="I1101" s="149"/>
      <c r="L1101" s="144"/>
      <c r="M1101" s="150"/>
      <c r="T1101" s="151"/>
      <c r="AT1101" s="146" t="s">
        <v>151</v>
      </c>
      <c r="AU1101" s="146" t="s">
        <v>82</v>
      </c>
      <c r="AV1101" s="12" t="s">
        <v>82</v>
      </c>
      <c r="AW1101" s="12" t="s">
        <v>33</v>
      </c>
      <c r="AX1101" s="12" t="s">
        <v>72</v>
      </c>
      <c r="AY1101" s="146" t="s">
        <v>139</v>
      </c>
    </row>
    <row r="1102" spans="2:65" s="15" customFormat="1" ht="12">
      <c r="B1102" s="165"/>
      <c r="D1102" s="145" t="s">
        <v>151</v>
      </c>
      <c r="E1102" s="166" t="s">
        <v>19</v>
      </c>
      <c r="F1102" s="167" t="s">
        <v>868</v>
      </c>
      <c r="H1102" s="168">
        <v>14.33</v>
      </c>
      <c r="I1102" s="169"/>
      <c r="L1102" s="165"/>
      <c r="M1102" s="170"/>
      <c r="T1102" s="171"/>
      <c r="AT1102" s="166" t="s">
        <v>151</v>
      </c>
      <c r="AU1102" s="166" t="s">
        <v>82</v>
      </c>
      <c r="AV1102" s="15" t="s">
        <v>176</v>
      </c>
      <c r="AW1102" s="15" t="s">
        <v>33</v>
      </c>
      <c r="AX1102" s="15" t="s">
        <v>80</v>
      </c>
      <c r="AY1102" s="166" t="s">
        <v>139</v>
      </c>
    </row>
    <row r="1103" spans="2:65" s="11" customFormat="1" ht="22.75" customHeight="1">
      <c r="B1103" s="115"/>
      <c r="D1103" s="116" t="s">
        <v>71</v>
      </c>
      <c r="E1103" s="125" t="s">
        <v>456</v>
      </c>
      <c r="F1103" s="125" t="s">
        <v>457</v>
      </c>
      <c r="I1103" s="118"/>
      <c r="J1103" s="126">
        <f>BK1103</f>
        <v>0</v>
      </c>
      <c r="L1103" s="115"/>
      <c r="M1103" s="120"/>
      <c r="P1103" s="121">
        <f>SUM(P1104:P1121)</f>
        <v>0</v>
      </c>
      <c r="R1103" s="121">
        <f>SUM(R1104:R1121)</f>
        <v>0.45323920000000001</v>
      </c>
      <c r="T1103" s="122">
        <f>SUM(T1104:T1121)</f>
        <v>0</v>
      </c>
      <c r="AR1103" s="116" t="s">
        <v>82</v>
      </c>
      <c r="AT1103" s="123" t="s">
        <v>71</v>
      </c>
      <c r="AU1103" s="123" t="s">
        <v>80</v>
      </c>
      <c r="AY1103" s="116" t="s">
        <v>139</v>
      </c>
      <c r="BK1103" s="124">
        <f>SUM(BK1104:BK1121)</f>
        <v>0</v>
      </c>
    </row>
    <row r="1104" spans="2:65" s="1" customFormat="1" ht="24.25" customHeight="1">
      <c r="B1104" s="32"/>
      <c r="C1104" s="127" t="s">
        <v>1511</v>
      </c>
      <c r="D1104" s="127" t="s">
        <v>142</v>
      </c>
      <c r="E1104" s="128" t="s">
        <v>1512</v>
      </c>
      <c r="F1104" s="129" t="s">
        <v>1513</v>
      </c>
      <c r="G1104" s="130" t="s">
        <v>211</v>
      </c>
      <c r="H1104" s="131">
        <v>1081.636</v>
      </c>
      <c r="I1104" s="132"/>
      <c r="J1104" s="133">
        <f>ROUND(I1104*H1104,2)</f>
        <v>0</v>
      </c>
      <c r="K1104" s="129" t="s">
        <v>146</v>
      </c>
      <c r="L1104" s="32"/>
      <c r="M1104" s="134" t="s">
        <v>19</v>
      </c>
      <c r="N1104" s="135" t="s">
        <v>43</v>
      </c>
      <c r="P1104" s="136">
        <f>O1104*H1104</f>
        <v>0</v>
      </c>
      <c r="Q1104" s="136">
        <v>0</v>
      </c>
      <c r="R1104" s="136">
        <f>Q1104*H1104</f>
        <v>0</v>
      </c>
      <c r="S1104" s="136">
        <v>0</v>
      </c>
      <c r="T1104" s="137">
        <f>S1104*H1104</f>
        <v>0</v>
      </c>
      <c r="AR1104" s="138" t="s">
        <v>286</v>
      </c>
      <c r="AT1104" s="138" t="s">
        <v>142</v>
      </c>
      <c r="AU1104" s="138" t="s">
        <v>82</v>
      </c>
      <c r="AY1104" s="17" t="s">
        <v>139</v>
      </c>
      <c r="BE1104" s="139">
        <f>IF(N1104="základní",J1104,0)</f>
        <v>0</v>
      </c>
      <c r="BF1104" s="139">
        <f>IF(N1104="snížená",J1104,0)</f>
        <v>0</v>
      </c>
      <c r="BG1104" s="139">
        <f>IF(N1104="zákl. přenesená",J1104,0)</f>
        <v>0</v>
      </c>
      <c r="BH1104" s="139">
        <f>IF(N1104="sníž. přenesená",J1104,0)</f>
        <v>0</v>
      </c>
      <c r="BI1104" s="139">
        <f>IF(N1104="nulová",J1104,0)</f>
        <v>0</v>
      </c>
      <c r="BJ1104" s="17" t="s">
        <v>80</v>
      </c>
      <c r="BK1104" s="139">
        <f>ROUND(I1104*H1104,2)</f>
        <v>0</v>
      </c>
      <c r="BL1104" s="17" t="s">
        <v>286</v>
      </c>
      <c r="BM1104" s="138" t="s">
        <v>1514</v>
      </c>
    </row>
    <row r="1105" spans="2:65" s="1" customFormat="1" ht="11">
      <c r="B1105" s="32"/>
      <c r="D1105" s="140" t="s">
        <v>149</v>
      </c>
      <c r="F1105" s="141" t="s">
        <v>1515</v>
      </c>
      <c r="I1105" s="142"/>
      <c r="L1105" s="32"/>
      <c r="M1105" s="143"/>
      <c r="T1105" s="53"/>
      <c r="AT1105" s="17" t="s">
        <v>149</v>
      </c>
      <c r="AU1105" s="17" t="s">
        <v>82</v>
      </c>
    </row>
    <row r="1106" spans="2:65" s="12" customFormat="1" ht="24">
      <c r="B1106" s="144"/>
      <c r="D1106" s="145" t="s">
        <v>151</v>
      </c>
      <c r="E1106" s="146" t="s">
        <v>19</v>
      </c>
      <c r="F1106" s="147" t="s">
        <v>795</v>
      </c>
      <c r="H1106" s="148">
        <v>651.86599999999999</v>
      </c>
      <c r="I1106" s="149"/>
      <c r="L1106" s="144"/>
      <c r="M1106" s="150"/>
      <c r="T1106" s="151"/>
      <c r="AT1106" s="146" t="s">
        <v>151</v>
      </c>
      <c r="AU1106" s="146" t="s">
        <v>82</v>
      </c>
      <c r="AV1106" s="12" t="s">
        <v>82</v>
      </c>
      <c r="AW1106" s="12" t="s">
        <v>33</v>
      </c>
      <c r="AX1106" s="12" t="s">
        <v>72</v>
      </c>
      <c r="AY1106" s="146" t="s">
        <v>139</v>
      </c>
    </row>
    <row r="1107" spans="2:65" s="12" customFormat="1" ht="24">
      <c r="B1107" s="144"/>
      <c r="D1107" s="145" t="s">
        <v>151</v>
      </c>
      <c r="E1107" s="146" t="s">
        <v>19</v>
      </c>
      <c r="F1107" s="147" t="s">
        <v>737</v>
      </c>
      <c r="H1107" s="148">
        <v>392.15</v>
      </c>
      <c r="I1107" s="149"/>
      <c r="L1107" s="144"/>
      <c r="M1107" s="150"/>
      <c r="T1107" s="151"/>
      <c r="AT1107" s="146" t="s">
        <v>151</v>
      </c>
      <c r="AU1107" s="146" t="s">
        <v>82</v>
      </c>
      <c r="AV1107" s="12" t="s">
        <v>82</v>
      </c>
      <c r="AW1107" s="12" t="s">
        <v>33</v>
      </c>
      <c r="AX1107" s="12" t="s">
        <v>72</v>
      </c>
      <c r="AY1107" s="146" t="s">
        <v>139</v>
      </c>
    </row>
    <row r="1108" spans="2:65" s="12" customFormat="1" ht="24">
      <c r="B1108" s="144"/>
      <c r="D1108" s="145" t="s">
        <v>151</v>
      </c>
      <c r="E1108" s="146" t="s">
        <v>19</v>
      </c>
      <c r="F1108" s="147" t="s">
        <v>1516</v>
      </c>
      <c r="H1108" s="148">
        <v>37.619999999999997</v>
      </c>
      <c r="I1108" s="149"/>
      <c r="L1108" s="144"/>
      <c r="M1108" s="150"/>
      <c r="T1108" s="151"/>
      <c r="AT1108" s="146" t="s">
        <v>151</v>
      </c>
      <c r="AU1108" s="146" t="s">
        <v>82</v>
      </c>
      <c r="AV1108" s="12" t="s">
        <v>82</v>
      </c>
      <c r="AW1108" s="12" t="s">
        <v>33</v>
      </c>
      <c r="AX1108" s="12" t="s">
        <v>72</v>
      </c>
      <c r="AY1108" s="146" t="s">
        <v>139</v>
      </c>
    </row>
    <row r="1109" spans="2:65" s="13" customFormat="1" ht="12">
      <c r="B1109" s="152"/>
      <c r="D1109" s="145" t="s">
        <v>151</v>
      </c>
      <c r="E1109" s="153" t="s">
        <v>19</v>
      </c>
      <c r="F1109" s="154" t="s">
        <v>163</v>
      </c>
      <c r="H1109" s="155">
        <v>1081.636</v>
      </c>
      <c r="I1109" s="156"/>
      <c r="L1109" s="152"/>
      <c r="M1109" s="157"/>
      <c r="T1109" s="158"/>
      <c r="AT1109" s="153" t="s">
        <v>151</v>
      </c>
      <c r="AU1109" s="153" t="s">
        <v>82</v>
      </c>
      <c r="AV1109" s="13" t="s">
        <v>147</v>
      </c>
      <c r="AW1109" s="13" t="s">
        <v>33</v>
      </c>
      <c r="AX1109" s="13" t="s">
        <v>80</v>
      </c>
      <c r="AY1109" s="153" t="s">
        <v>139</v>
      </c>
    </row>
    <row r="1110" spans="2:65" s="1" customFormat="1" ht="33" customHeight="1">
      <c r="B1110" s="32"/>
      <c r="C1110" s="127" t="s">
        <v>1517</v>
      </c>
      <c r="D1110" s="127" t="s">
        <v>142</v>
      </c>
      <c r="E1110" s="128" t="s">
        <v>1518</v>
      </c>
      <c r="F1110" s="129" t="s">
        <v>1519</v>
      </c>
      <c r="G1110" s="130" t="s">
        <v>211</v>
      </c>
      <c r="H1110" s="131">
        <v>1133.098</v>
      </c>
      <c r="I1110" s="132"/>
      <c r="J1110" s="133">
        <f>ROUND(I1110*H1110,2)</f>
        <v>0</v>
      </c>
      <c r="K1110" s="129" t="s">
        <v>146</v>
      </c>
      <c r="L1110" s="32"/>
      <c r="M1110" s="134" t="s">
        <v>19</v>
      </c>
      <c r="N1110" s="135" t="s">
        <v>43</v>
      </c>
      <c r="P1110" s="136">
        <f>O1110*H1110</f>
        <v>0</v>
      </c>
      <c r="Q1110" s="136">
        <v>2.0000000000000001E-4</v>
      </c>
      <c r="R1110" s="136">
        <f>Q1110*H1110</f>
        <v>0.2266196</v>
      </c>
      <c r="S1110" s="136">
        <v>0</v>
      </c>
      <c r="T1110" s="137">
        <f>S1110*H1110</f>
        <v>0</v>
      </c>
      <c r="AR1110" s="138" t="s">
        <v>286</v>
      </c>
      <c r="AT1110" s="138" t="s">
        <v>142</v>
      </c>
      <c r="AU1110" s="138" t="s">
        <v>82</v>
      </c>
      <c r="AY1110" s="17" t="s">
        <v>139</v>
      </c>
      <c r="BE1110" s="139">
        <f>IF(N1110="základní",J1110,0)</f>
        <v>0</v>
      </c>
      <c r="BF1110" s="139">
        <f>IF(N1110="snížená",J1110,0)</f>
        <v>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7" t="s">
        <v>80</v>
      </c>
      <c r="BK1110" s="139">
        <f>ROUND(I1110*H1110,2)</f>
        <v>0</v>
      </c>
      <c r="BL1110" s="17" t="s">
        <v>286</v>
      </c>
      <c r="BM1110" s="138" t="s">
        <v>1520</v>
      </c>
    </row>
    <row r="1111" spans="2:65" s="1" customFormat="1" ht="11">
      <c r="B1111" s="32"/>
      <c r="D1111" s="140" t="s">
        <v>149</v>
      </c>
      <c r="F1111" s="141" t="s">
        <v>1521</v>
      </c>
      <c r="I1111" s="142"/>
      <c r="L1111" s="32"/>
      <c r="M1111" s="143"/>
      <c r="T1111" s="53"/>
      <c r="AT1111" s="17" t="s">
        <v>149</v>
      </c>
      <c r="AU1111" s="17" t="s">
        <v>82</v>
      </c>
    </row>
    <row r="1112" spans="2:65" s="12" customFormat="1" ht="12">
      <c r="B1112" s="144"/>
      <c r="D1112" s="145" t="s">
        <v>151</v>
      </c>
      <c r="E1112" s="146" t="s">
        <v>19</v>
      </c>
      <c r="F1112" s="147" t="s">
        <v>1522</v>
      </c>
      <c r="H1112" s="148">
        <v>392.15</v>
      </c>
      <c r="I1112" s="149"/>
      <c r="L1112" s="144"/>
      <c r="M1112" s="150"/>
      <c r="T1112" s="151"/>
      <c r="AT1112" s="146" t="s">
        <v>151</v>
      </c>
      <c r="AU1112" s="146" t="s">
        <v>82</v>
      </c>
      <c r="AV1112" s="12" t="s">
        <v>82</v>
      </c>
      <c r="AW1112" s="12" t="s">
        <v>33</v>
      </c>
      <c r="AX1112" s="12" t="s">
        <v>72</v>
      </c>
      <c r="AY1112" s="146" t="s">
        <v>139</v>
      </c>
    </row>
    <row r="1113" spans="2:65" s="12" customFormat="1" ht="12">
      <c r="B1113" s="144"/>
      <c r="D1113" s="145" t="s">
        <v>151</v>
      </c>
      <c r="E1113" s="146" t="s">
        <v>19</v>
      </c>
      <c r="F1113" s="147" t="s">
        <v>1523</v>
      </c>
      <c r="H1113" s="148">
        <v>698.49400000000003</v>
      </c>
      <c r="I1113" s="149"/>
      <c r="L1113" s="144"/>
      <c r="M1113" s="150"/>
      <c r="T1113" s="151"/>
      <c r="AT1113" s="146" t="s">
        <v>151</v>
      </c>
      <c r="AU1113" s="146" t="s">
        <v>82</v>
      </c>
      <c r="AV1113" s="12" t="s">
        <v>82</v>
      </c>
      <c r="AW1113" s="12" t="s">
        <v>33</v>
      </c>
      <c r="AX1113" s="12" t="s">
        <v>72</v>
      </c>
      <c r="AY1113" s="146" t="s">
        <v>139</v>
      </c>
    </row>
    <row r="1114" spans="2:65" s="12" customFormat="1" ht="12">
      <c r="B1114" s="144"/>
      <c r="D1114" s="145" t="s">
        <v>151</v>
      </c>
      <c r="E1114" s="146" t="s">
        <v>19</v>
      </c>
      <c r="F1114" s="147" t="s">
        <v>1524</v>
      </c>
      <c r="H1114" s="148">
        <v>42.454000000000001</v>
      </c>
      <c r="I1114" s="149"/>
      <c r="L1114" s="144"/>
      <c r="M1114" s="150"/>
      <c r="T1114" s="151"/>
      <c r="AT1114" s="146" t="s">
        <v>151</v>
      </c>
      <c r="AU1114" s="146" t="s">
        <v>82</v>
      </c>
      <c r="AV1114" s="12" t="s">
        <v>82</v>
      </c>
      <c r="AW1114" s="12" t="s">
        <v>33</v>
      </c>
      <c r="AX1114" s="12" t="s">
        <v>72</v>
      </c>
      <c r="AY1114" s="146" t="s">
        <v>139</v>
      </c>
    </row>
    <row r="1115" spans="2:65" s="13" customFormat="1" ht="12">
      <c r="B1115" s="152"/>
      <c r="D1115" s="145" t="s">
        <v>151</v>
      </c>
      <c r="E1115" s="153" t="s">
        <v>19</v>
      </c>
      <c r="F1115" s="154" t="s">
        <v>163</v>
      </c>
      <c r="H1115" s="155">
        <v>1133.098</v>
      </c>
      <c r="I1115" s="156"/>
      <c r="L1115" s="152"/>
      <c r="M1115" s="157"/>
      <c r="T1115" s="158"/>
      <c r="AT1115" s="153" t="s">
        <v>151</v>
      </c>
      <c r="AU1115" s="153" t="s">
        <v>82</v>
      </c>
      <c r="AV1115" s="13" t="s">
        <v>147</v>
      </c>
      <c r="AW1115" s="13" t="s">
        <v>33</v>
      </c>
      <c r="AX1115" s="13" t="s">
        <v>80</v>
      </c>
      <c r="AY1115" s="153" t="s">
        <v>139</v>
      </c>
    </row>
    <row r="1116" spans="2:65" s="1" customFormat="1" ht="37.75" customHeight="1">
      <c r="B1116" s="32"/>
      <c r="C1116" s="127" t="s">
        <v>1525</v>
      </c>
      <c r="D1116" s="127" t="s">
        <v>142</v>
      </c>
      <c r="E1116" s="128" t="s">
        <v>1526</v>
      </c>
      <c r="F1116" s="129" t="s">
        <v>1527</v>
      </c>
      <c r="G1116" s="130" t="s">
        <v>211</v>
      </c>
      <c r="H1116" s="131">
        <v>1133.098</v>
      </c>
      <c r="I1116" s="132"/>
      <c r="J1116" s="133">
        <f>ROUND(I1116*H1116,2)</f>
        <v>0</v>
      </c>
      <c r="K1116" s="129" t="s">
        <v>146</v>
      </c>
      <c r="L1116" s="32"/>
      <c r="M1116" s="134" t="s">
        <v>19</v>
      </c>
      <c r="N1116" s="135" t="s">
        <v>43</v>
      </c>
      <c r="P1116" s="136">
        <f>O1116*H1116</f>
        <v>0</v>
      </c>
      <c r="Q1116" s="136">
        <v>2.0000000000000001E-4</v>
      </c>
      <c r="R1116" s="136">
        <f>Q1116*H1116</f>
        <v>0.2266196</v>
      </c>
      <c r="S1116" s="136">
        <v>0</v>
      </c>
      <c r="T1116" s="137">
        <f>S1116*H1116</f>
        <v>0</v>
      </c>
      <c r="AR1116" s="138" t="s">
        <v>286</v>
      </c>
      <c r="AT1116" s="138" t="s">
        <v>142</v>
      </c>
      <c r="AU1116" s="138" t="s">
        <v>82</v>
      </c>
      <c r="AY1116" s="17" t="s">
        <v>139</v>
      </c>
      <c r="BE1116" s="139">
        <f>IF(N1116="základní",J1116,0)</f>
        <v>0</v>
      </c>
      <c r="BF1116" s="139">
        <f>IF(N1116="snížená",J1116,0)</f>
        <v>0</v>
      </c>
      <c r="BG1116" s="139">
        <f>IF(N1116="zákl. přenesená",J1116,0)</f>
        <v>0</v>
      </c>
      <c r="BH1116" s="139">
        <f>IF(N1116="sníž. přenesená",J1116,0)</f>
        <v>0</v>
      </c>
      <c r="BI1116" s="139">
        <f>IF(N1116="nulová",J1116,0)</f>
        <v>0</v>
      </c>
      <c r="BJ1116" s="17" t="s">
        <v>80</v>
      </c>
      <c r="BK1116" s="139">
        <f>ROUND(I1116*H1116,2)</f>
        <v>0</v>
      </c>
      <c r="BL1116" s="17" t="s">
        <v>286</v>
      </c>
      <c r="BM1116" s="138" t="s">
        <v>1528</v>
      </c>
    </row>
    <row r="1117" spans="2:65" s="1" customFormat="1" ht="11">
      <c r="B1117" s="32"/>
      <c r="D1117" s="140" t="s">
        <v>149</v>
      </c>
      <c r="F1117" s="141" t="s">
        <v>1529</v>
      </c>
      <c r="I1117" s="142"/>
      <c r="L1117" s="32"/>
      <c r="M1117" s="143"/>
      <c r="T1117" s="53"/>
      <c r="AT1117" s="17" t="s">
        <v>149</v>
      </c>
      <c r="AU1117" s="17" t="s">
        <v>82</v>
      </c>
    </row>
    <row r="1118" spans="2:65" s="12" customFormat="1" ht="12">
      <c r="B1118" s="144"/>
      <c r="D1118" s="145" t="s">
        <v>151</v>
      </c>
      <c r="E1118" s="146" t="s">
        <v>19</v>
      </c>
      <c r="F1118" s="147" t="s">
        <v>1522</v>
      </c>
      <c r="H1118" s="148">
        <v>392.15</v>
      </c>
      <c r="I1118" s="149"/>
      <c r="L1118" s="144"/>
      <c r="M1118" s="150"/>
      <c r="T1118" s="151"/>
      <c r="AT1118" s="146" t="s">
        <v>151</v>
      </c>
      <c r="AU1118" s="146" t="s">
        <v>82</v>
      </c>
      <c r="AV1118" s="12" t="s">
        <v>82</v>
      </c>
      <c r="AW1118" s="12" t="s">
        <v>33</v>
      </c>
      <c r="AX1118" s="12" t="s">
        <v>72</v>
      </c>
      <c r="AY1118" s="146" t="s">
        <v>139</v>
      </c>
    </row>
    <row r="1119" spans="2:65" s="12" customFormat="1" ht="12">
      <c r="B1119" s="144"/>
      <c r="D1119" s="145" t="s">
        <v>151</v>
      </c>
      <c r="E1119" s="146" t="s">
        <v>19</v>
      </c>
      <c r="F1119" s="147" t="s">
        <v>1523</v>
      </c>
      <c r="H1119" s="148">
        <v>698.49400000000003</v>
      </c>
      <c r="I1119" s="149"/>
      <c r="L1119" s="144"/>
      <c r="M1119" s="150"/>
      <c r="T1119" s="151"/>
      <c r="AT1119" s="146" t="s">
        <v>151</v>
      </c>
      <c r="AU1119" s="146" t="s">
        <v>82</v>
      </c>
      <c r="AV1119" s="12" t="s">
        <v>82</v>
      </c>
      <c r="AW1119" s="12" t="s">
        <v>33</v>
      </c>
      <c r="AX1119" s="12" t="s">
        <v>72</v>
      </c>
      <c r="AY1119" s="146" t="s">
        <v>139</v>
      </c>
    </row>
    <row r="1120" spans="2:65" s="12" customFormat="1" ht="12">
      <c r="B1120" s="144"/>
      <c r="D1120" s="145" t="s">
        <v>151</v>
      </c>
      <c r="E1120" s="146" t="s">
        <v>19</v>
      </c>
      <c r="F1120" s="147" t="s">
        <v>1524</v>
      </c>
      <c r="H1120" s="148">
        <v>42.454000000000001</v>
      </c>
      <c r="I1120" s="149"/>
      <c r="L1120" s="144"/>
      <c r="M1120" s="150"/>
      <c r="T1120" s="151"/>
      <c r="AT1120" s="146" t="s">
        <v>151</v>
      </c>
      <c r="AU1120" s="146" t="s">
        <v>82</v>
      </c>
      <c r="AV1120" s="12" t="s">
        <v>82</v>
      </c>
      <c r="AW1120" s="12" t="s">
        <v>33</v>
      </c>
      <c r="AX1120" s="12" t="s">
        <v>72</v>
      </c>
      <c r="AY1120" s="146" t="s">
        <v>139</v>
      </c>
    </row>
    <row r="1121" spans="2:51" s="13" customFormat="1" ht="12">
      <c r="B1121" s="152"/>
      <c r="D1121" s="145" t="s">
        <v>151</v>
      </c>
      <c r="E1121" s="153" t="s">
        <v>19</v>
      </c>
      <c r="F1121" s="154" t="s">
        <v>163</v>
      </c>
      <c r="H1121" s="155">
        <v>1133.098</v>
      </c>
      <c r="I1121" s="156"/>
      <c r="L1121" s="152"/>
      <c r="M1121" s="185"/>
      <c r="N1121" s="186"/>
      <c r="O1121" s="186"/>
      <c r="P1121" s="186"/>
      <c r="Q1121" s="186"/>
      <c r="R1121" s="186"/>
      <c r="S1121" s="186"/>
      <c r="T1121" s="187"/>
      <c r="AT1121" s="153" t="s">
        <v>151</v>
      </c>
      <c r="AU1121" s="153" t="s">
        <v>82</v>
      </c>
      <c r="AV1121" s="13" t="s">
        <v>147</v>
      </c>
      <c r="AW1121" s="13" t="s">
        <v>33</v>
      </c>
      <c r="AX1121" s="13" t="s">
        <v>80</v>
      </c>
      <c r="AY1121" s="153" t="s">
        <v>139</v>
      </c>
    </row>
    <row r="1122" spans="2:51" s="1" customFormat="1" ht="7" customHeight="1">
      <c r="B1122" s="41"/>
      <c r="C1122" s="42"/>
      <c r="D1122" s="42"/>
      <c r="E1122" s="42"/>
      <c r="F1122" s="42"/>
      <c r="G1122" s="42"/>
      <c r="H1122" s="42"/>
      <c r="I1122" s="42"/>
      <c r="J1122" s="42"/>
      <c r="K1122" s="42"/>
      <c r="L1122" s="32"/>
    </row>
  </sheetData>
  <sheetProtection algorithmName="SHA-512" hashValue="TopndpujK1HYz6ZzPx/x1k8CCax/zRI3T3j1ecBXL4lViLmqRtsBDG3nlX5q9JU9i47vtHXxJmCqIwC7HgNoaw==" saltValue="C7F8PBUl9ywFKlFujxhGe40lxG2aKrMujE8nSOASE+Bh5/Nt6TPKXWAH+zNjPAZAGIW0eW5Q8G7r+6+yVMOSIg==" spinCount="100000" sheet="1" objects="1" scenarios="1" formatColumns="0" formatRows="0" autoFilter="0"/>
  <autoFilter ref="C95:K1121" xr:uid="{00000000-0009-0000-0000-000002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3" r:id="rId2" xr:uid="{00000000-0004-0000-0200-000001000000}"/>
    <hyperlink ref="F106" r:id="rId3" xr:uid="{00000000-0004-0000-0200-000002000000}"/>
    <hyperlink ref="F109" r:id="rId4" xr:uid="{00000000-0004-0000-0200-000003000000}"/>
    <hyperlink ref="F117" r:id="rId5" xr:uid="{00000000-0004-0000-0200-000004000000}"/>
    <hyperlink ref="F124" r:id="rId6" xr:uid="{00000000-0004-0000-0200-000005000000}"/>
    <hyperlink ref="F129" r:id="rId7" xr:uid="{00000000-0004-0000-0200-000006000000}"/>
    <hyperlink ref="F132" r:id="rId8" xr:uid="{00000000-0004-0000-0200-000007000000}"/>
    <hyperlink ref="F135" r:id="rId9" xr:uid="{00000000-0004-0000-0200-000008000000}"/>
    <hyperlink ref="F138" r:id="rId10" xr:uid="{00000000-0004-0000-0200-000009000000}"/>
    <hyperlink ref="F141" r:id="rId11" xr:uid="{00000000-0004-0000-0200-00000A000000}"/>
    <hyperlink ref="F145" r:id="rId12" xr:uid="{00000000-0004-0000-0200-00000B000000}"/>
    <hyperlink ref="F148" r:id="rId13" xr:uid="{00000000-0004-0000-0200-00000C000000}"/>
    <hyperlink ref="F155" r:id="rId14" xr:uid="{00000000-0004-0000-0200-00000D000000}"/>
    <hyperlink ref="F159" r:id="rId15" xr:uid="{00000000-0004-0000-0200-00000E000000}"/>
    <hyperlink ref="F162" r:id="rId16" xr:uid="{00000000-0004-0000-0200-00000F000000}"/>
    <hyperlink ref="F165" r:id="rId17" xr:uid="{00000000-0004-0000-0200-000010000000}"/>
    <hyperlink ref="F168" r:id="rId18" xr:uid="{00000000-0004-0000-0200-000011000000}"/>
    <hyperlink ref="F173" r:id="rId19" xr:uid="{00000000-0004-0000-0200-000012000000}"/>
    <hyperlink ref="F180" r:id="rId20" xr:uid="{00000000-0004-0000-0200-000013000000}"/>
    <hyperlink ref="F189" r:id="rId21" xr:uid="{00000000-0004-0000-0200-000014000000}"/>
    <hyperlink ref="F197" r:id="rId22" xr:uid="{00000000-0004-0000-0200-000015000000}"/>
    <hyperlink ref="F205" r:id="rId23" xr:uid="{00000000-0004-0000-0200-000016000000}"/>
    <hyperlink ref="F213" r:id="rId24" xr:uid="{00000000-0004-0000-0200-000017000000}"/>
    <hyperlink ref="F228" r:id="rId25" xr:uid="{00000000-0004-0000-0200-000018000000}"/>
    <hyperlink ref="F244" r:id="rId26" xr:uid="{00000000-0004-0000-0200-000019000000}"/>
    <hyperlink ref="F247" r:id="rId27" xr:uid="{00000000-0004-0000-0200-00001A000000}"/>
    <hyperlink ref="F264" r:id="rId28" xr:uid="{00000000-0004-0000-0200-00001B000000}"/>
    <hyperlink ref="F267" r:id="rId29" xr:uid="{00000000-0004-0000-0200-00001C000000}"/>
    <hyperlink ref="F280" r:id="rId30" xr:uid="{00000000-0004-0000-0200-00001D000000}"/>
    <hyperlink ref="F292" r:id="rId31" xr:uid="{00000000-0004-0000-0200-00001E000000}"/>
    <hyperlink ref="F305" r:id="rId32" xr:uid="{00000000-0004-0000-0200-00001F000000}"/>
    <hyperlink ref="F320" r:id="rId33" xr:uid="{00000000-0004-0000-0200-000020000000}"/>
    <hyperlink ref="F329" r:id="rId34" xr:uid="{00000000-0004-0000-0200-000021000000}"/>
    <hyperlink ref="F340" r:id="rId35" xr:uid="{00000000-0004-0000-0200-000022000000}"/>
    <hyperlink ref="F345" r:id="rId36" xr:uid="{00000000-0004-0000-0200-000023000000}"/>
    <hyperlink ref="F352" r:id="rId37" xr:uid="{00000000-0004-0000-0200-000024000000}"/>
    <hyperlink ref="F357" r:id="rId38" xr:uid="{00000000-0004-0000-0200-000025000000}"/>
    <hyperlink ref="F362" r:id="rId39" xr:uid="{00000000-0004-0000-0200-000026000000}"/>
    <hyperlink ref="F385" r:id="rId40" xr:uid="{00000000-0004-0000-0200-000027000000}"/>
    <hyperlink ref="F408" r:id="rId41" xr:uid="{00000000-0004-0000-0200-000028000000}"/>
    <hyperlink ref="F411" r:id="rId42" xr:uid="{00000000-0004-0000-0200-000029000000}"/>
    <hyperlink ref="F434" r:id="rId43" xr:uid="{00000000-0004-0000-0200-00002A000000}"/>
    <hyperlink ref="F457" r:id="rId44" xr:uid="{00000000-0004-0000-0200-00002B000000}"/>
    <hyperlink ref="F462" r:id="rId45" xr:uid="{00000000-0004-0000-0200-00002C000000}"/>
    <hyperlink ref="F499" r:id="rId46" xr:uid="{00000000-0004-0000-0200-00002D000000}"/>
    <hyperlink ref="F508" r:id="rId47" xr:uid="{00000000-0004-0000-0200-00002E000000}"/>
    <hyperlink ref="F524" r:id="rId48" xr:uid="{00000000-0004-0000-0200-00002F000000}"/>
    <hyperlink ref="F541" r:id="rId49" xr:uid="{00000000-0004-0000-0200-000030000000}"/>
    <hyperlink ref="F545" r:id="rId50" xr:uid="{00000000-0004-0000-0200-000031000000}"/>
    <hyperlink ref="F570" r:id="rId51" xr:uid="{00000000-0004-0000-0200-000032000000}"/>
    <hyperlink ref="F595" r:id="rId52" xr:uid="{00000000-0004-0000-0200-000033000000}"/>
    <hyperlink ref="F597" r:id="rId53" xr:uid="{00000000-0004-0000-0200-000034000000}"/>
    <hyperlink ref="F600" r:id="rId54" xr:uid="{00000000-0004-0000-0200-000035000000}"/>
    <hyperlink ref="F625" r:id="rId55" xr:uid="{00000000-0004-0000-0200-000036000000}"/>
    <hyperlink ref="F627" r:id="rId56" xr:uid="{00000000-0004-0000-0200-000037000000}"/>
    <hyperlink ref="F630" r:id="rId57" xr:uid="{00000000-0004-0000-0200-000038000000}"/>
    <hyperlink ref="F635" r:id="rId58" xr:uid="{00000000-0004-0000-0200-000039000000}"/>
    <hyperlink ref="F640" r:id="rId59" xr:uid="{00000000-0004-0000-0200-00003A000000}"/>
    <hyperlink ref="F642" r:id="rId60" xr:uid="{00000000-0004-0000-0200-00003B000000}"/>
    <hyperlink ref="F645" r:id="rId61" xr:uid="{00000000-0004-0000-0200-00003C000000}"/>
    <hyperlink ref="F674" r:id="rId62" xr:uid="{00000000-0004-0000-0200-00003D000000}"/>
    <hyperlink ref="F680" r:id="rId63" xr:uid="{00000000-0004-0000-0200-00003E000000}"/>
    <hyperlink ref="F684" r:id="rId64" xr:uid="{00000000-0004-0000-0200-00003F000000}"/>
    <hyperlink ref="F690" r:id="rId65" xr:uid="{00000000-0004-0000-0200-000040000000}"/>
    <hyperlink ref="F725" r:id="rId66" xr:uid="{00000000-0004-0000-0200-000041000000}"/>
    <hyperlink ref="F743" r:id="rId67" xr:uid="{00000000-0004-0000-0200-000042000000}"/>
    <hyperlink ref="F748" r:id="rId68" xr:uid="{00000000-0004-0000-0200-000043000000}"/>
    <hyperlink ref="F753" r:id="rId69" xr:uid="{00000000-0004-0000-0200-000044000000}"/>
    <hyperlink ref="F755" r:id="rId70" xr:uid="{00000000-0004-0000-0200-000045000000}"/>
    <hyperlink ref="F758" r:id="rId71" xr:uid="{00000000-0004-0000-0200-000046000000}"/>
    <hyperlink ref="F779" r:id="rId72" xr:uid="{00000000-0004-0000-0200-000047000000}"/>
    <hyperlink ref="F784" r:id="rId73" xr:uid="{00000000-0004-0000-0200-000048000000}"/>
    <hyperlink ref="F789" r:id="rId74" xr:uid="{00000000-0004-0000-0200-000049000000}"/>
    <hyperlink ref="F797" r:id="rId75" xr:uid="{00000000-0004-0000-0200-00004A000000}"/>
    <hyperlink ref="F802" r:id="rId76" xr:uid="{00000000-0004-0000-0200-00004B000000}"/>
    <hyperlink ref="F825" r:id="rId77" xr:uid="{00000000-0004-0000-0200-00004C000000}"/>
    <hyperlink ref="F833" r:id="rId78" xr:uid="{00000000-0004-0000-0200-00004D000000}"/>
    <hyperlink ref="F841" r:id="rId79" xr:uid="{00000000-0004-0000-0200-00004E000000}"/>
    <hyperlink ref="F846" r:id="rId80" xr:uid="{00000000-0004-0000-0200-00004F000000}"/>
    <hyperlink ref="F854" r:id="rId81" xr:uid="{00000000-0004-0000-0200-000050000000}"/>
    <hyperlink ref="F856" r:id="rId82" xr:uid="{00000000-0004-0000-0200-000051000000}"/>
    <hyperlink ref="F859" r:id="rId83" xr:uid="{00000000-0004-0000-0200-000052000000}"/>
    <hyperlink ref="F867" r:id="rId84" xr:uid="{00000000-0004-0000-0200-000053000000}"/>
    <hyperlink ref="F876" r:id="rId85" xr:uid="{00000000-0004-0000-0200-000054000000}"/>
    <hyperlink ref="F891" r:id="rId86" xr:uid="{00000000-0004-0000-0200-000055000000}"/>
    <hyperlink ref="F906" r:id="rId87" xr:uid="{00000000-0004-0000-0200-000056000000}"/>
    <hyperlink ref="F921" r:id="rId88" xr:uid="{00000000-0004-0000-0200-000057000000}"/>
    <hyperlink ref="F936" r:id="rId89" xr:uid="{00000000-0004-0000-0200-000058000000}"/>
    <hyperlink ref="F951" r:id="rId90" xr:uid="{00000000-0004-0000-0200-000059000000}"/>
    <hyperlink ref="F956" r:id="rId91" xr:uid="{00000000-0004-0000-0200-00005A000000}"/>
    <hyperlink ref="F971" r:id="rId92" xr:uid="{00000000-0004-0000-0200-00005B000000}"/>
    <hyperlink ref="F973" r:id="rId93" xr:uid="{00000000-0004-0000-0200-00005C000000}"/>
    <hyperlink ref="F976" r:id="rId94" xr:uid="{00000000-0004-0000-0200-00005D000000}"/>
    <hyperlink ref="F994" r:id="rId95" xr:uid="{00000000-0004-0000-0200-00005E000000}"/>
    <hyperlink ref="F1002" r:id="rId96" xr:uid="{00000000-0004-0000-0200-00005F000000}"/>
    <hyperlink ref="F1019" r:id="rId97" xr:uid="{00000000-0004-0000-0200-000060000000}"/>
    <hyperlink ref="F1045" r:id="rId98" xr:uid="{00000000-0004-0000-0200-000061000000}"/>
    <hyperlink ref="F1066" r:id="rId99" xr:uid="{00000000-0004-0000-0200-000062000000}"/>
    <hyperlink ref="F1071" r:id="rId100" xr:uid="{00000000-0004-0000-0200-000063000000}"/>
    <hyperlink ref="F1079" r:id="rId101" xr:uid="{00000000-0004-0000-0200-000064000000}"/>
    <hyperlink ref="F1081" r:id="rId102" xr:uid="{00000000-0004-0000-0200-000065000000}"/>
    <hyperlink ref="F1084" r:id="rId103" xr:uid="{00000000-0004-0000-0200-000066000000}"/>
    <hyperlink ref="F1087" r:id="rId104" xr:uid="{00000000-0004-0000-0200-000067000000}"/>
    <hyperlink ref="F1092" r:id="rId105" xr:uid="{00000000-0004-0000-0200-000068000000}"/>
    <hyperlink ref="F1095" r:id="rId106" xr:uid="{00000000-0004-0000-0200-000069000000}"/>
    <hyperlink ref="F1100" r:id="rId107" xr:uid="{00000000-0004-0000-0200-00006A000000}"/>
    <hyperlink ref="F1105" r:id="rId108" xr:uid="{00000000-0004-0000-0200-00006B000000}"/>
    <hyperlink ref="F1111" r:id="rId109" xr:uid="{00000000-0004-0000-0200-00006C000000}"/>
    <hyperlink ref="F1117" r:id="rId110" xr:uid="{00000000-0004-0000-0200-00006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2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88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1530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1531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ROUND(J91,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ROUND((SUM(BE91:BE231)),  2)</f>
        <v>0</v>
      </c>
      <c r="I33" s="89">
        <v>0.21</v>
      </c>
      <c r="J33" s="88">
        <f>ROUND(((SUM(BE91:BE231))*I33),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ROUND((SUM(BF91:BF231)),  2)</f>
        <v>0</v>
      </c>
      <c r="I34" s="89">
        <v>0.15</v>
      </c>
      <c r="J34" s="88">
        <f>ROUND(((SUM(BF91:BF231))*I34),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ROUND((SUM(BG91:BG231)),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ROUND((SUM(BH91:BH231)),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ROUND((SUM(BI91:BI231)),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SO02 - Zdravotechnika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Andrea Junková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J91</f>
        <v>0</v>
      </c>
      <c r="L59" s="32"/>
      <c r="AU59" s="17" t="s">
        <v>111</v>
      </c>
    </row>
    <row r="60" spans="2:47" s="8" customFormat="1" ht="2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20" customHeight="1">
      <c r="B61" s="103"/>
      <c r="D61" s="104" t="s">
        <v>525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20" customHeight="1">
      <c r="B62" s="103"/>
      <c r="D62" s="104" t="s">
        <v>1532</v>
      </c>
      <c r="E62" s="105"/>
      <c r="F62" s="105"/>
      <c r="G62" s="105"/>
      <c r="H62" s="105"/>
      <c r="I62" s="105"/>
      <c r="J62" s="106">
        <f>J112</f>
        <v>0</v>
      </c>
      <c r="L62" s="103"/>
    </row>
    <row r="63" spans="2:47" s="8" customFormat="1" ht="25" customHeight="1">
      <c r="B63" s="99"/>
      <c r="D63" s="100" t="s">
        <v>115</v>
      </c>
      <c r="E63" s="101"/>
      <c r="F63" s="101"/>
      <c r="G63" s="101"/>
      <c r="H63" s="101"/>
      <c r="I63" s="101"/>
      <c r="J63" s="102">
        <f>J118</f>
        <v>0</v>
      </c>
      <c r="L63" s="99"/>
    </row>
    <row r="64" spans="2:47" s="9" customFormat="1" ht="20" customHeight="1">
      <c r="B64" s="103"/>
      <c r="D64" s="104" t="s">
        <v>1533</v>
      </c>
      <c r="E64" s="105"/>
      <c r="F64" s="105"/>
      <c r="G64" s="105"/>
      <c r="H64" s="105"/>
      <c r="I64" s="105"/>
      <c r="J64" s="106">
        <f>J119</f>
        <v>0</v>
      </c>
      <c r="L64" s="103"/>
    </row>
    <row r="65" spans="2:12" s="9" customFormat="1" ht="20" customHeight="1">
      <c r="B65" s="103"/>
      <c r="D65" s="104" t="s">
        <v>1534</v>
      </c>
      <c r="E65" s="105"/>
      <c r="F65" s="105"/>
      <c r="G65" s="105"/>
      <c r="H65" s="105"/>
      <c r="I65" s="105"/>
      <c r="J65" s="106">
        <f>J157</f>
        <v>0</v>
      </c>
      <c r="L65" s="103"/>
    </row>
    <row r="66" spans="2:12" s="9" customFormat="1" ht="20" customHeight="1">
      <c r="B66" s="103"/>
      <c r="D66" s="104" t="s">
        <v>1535</v>
      </c>
      <c r="E66" s="105"/>
      <c r="F66" s="105"/>
      <c r="G66" s="105"/>
      <c r="H66" s="105"/>
      <c r="I66" s="105"/>
      <c r="J66" s="106">
        <f>J192</f>
        <v>0</v>
      </c>
      <c r="L66" s="103"/>
    </row>
    <row r="67" spans="2:12" s="9" customFormat="1" ht="20" customHeight="1">
      <c r="B67" s="103"/>
      <c r="D67" s="104" t="s">
        <v>1536</v>
      </c>
      <c r="E67" s="105"/>
      <c r="F67" s="105"/>
      <c r="G67" s="105"/>
      <c r="H67" s="105"/>
      <c r="I67" s="105"/>
      <c r="J67" s="106">
        <f>J196</f>
        <v>0</v>
      </c>
      <c r="L67" s="103"/>
    </row>
    <row r="68" spans="2:12" s="9" customFormat="1" ht="20" customHeight="1">
      <c r="B68" s="103"/>
      <c r="D68" s="104" t="s">
        <v>1537</v>
      </c>
      <c r="E68" s="105"/>
      <c r="F68" s="105"/>
      <c r="G68" s="105"/>
      <c r="H68" s="105"/>
      <c r="I68" s="105"/>
      <c r="J68" s="106">
        <f>J219</f>
        <v>0</v>
      </c>
      <c r="L68" s="103"/>
    </row>
    <row r="69" spans="2:12" s="9" customFormat="1" ht="20" customHeight="1">
      <c r="B69" s="103"/>
      <c r="D69" s="104" t="s">
        <v>1538</v>
      </c>
      <c r="E69" s="105"/>
      <c r="F69" s="105"/>
      <c r="G69" s="105"/>
      <c r="H69" s="105"/>
      <c r="I69" s="105"/>
      <c r="J69" s="106">
        <f>J225</f>
        <v>0</v>
      </c>
      <c r="L69" s="103"/>
    </row>
    <row r="70" spans="2:12" s="9" customFormat="1" ht="20" customHeight="1">
      <c r="B70" s="103"/>
      <c r="D70" s="104" t="s">
        <v>1539</v>
      </c>
      <c r="E70" s="105"/>
      <c r="F70" s="105"/>
      <c r="G70" s="105"/>
      <c r="H70" s="105"/>
      <c r="I70" s="105"/>
      <c r="J70" s="106">
        <f>J227</f>
        <v>0</v>
      </c>
      <c r="L70" s="103"/>
    </row>
    <row r="71" spans="2:12" s="8" customFormat="1" ht="25" customHeight="1">
      <c r="B71" s="99"/>
      <c r="D71" s="100" t="s">
        <v>1540</v>
      </c>
      <c r="E71" s="101"/>
      <c r="F71" s="101"/>
      <c r="G71" s="101"/>
      <c r="H71" s="101"/>
      <c r="I71" s="101"/>
      <c r="J71" s="102">
        <f>J230</f>
        <v>0</v>
      </c>
      <c r="L71" s="99"/>
    </row>
    <row r="72" spans="2:12" s="1" customFormat="1" ht="21.75" customHeight="1">
      <c r="B72" s="32"/>
      <c r="L72" s="32"/>
    </row>
    <row r="73" spans="2:12" s="1" customFormat="1" ht="7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5" customHeight="1">
      <c r="B78" s="32"/>
      <c r="C78" s="21" t="s">
        <v>124</v>
      </c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231" t="str">
        <f>E7</f>
        <v>SŠGS - LÁZNĚ BĚLOHRAD - CVIČNÁ KUCHYNĚ</v>
      </c>
      <c r="F81" s="232"/>
      <c r="G81" s="232"/>
      <c r="H81" s="232"/>
      <c r="L81" s="32"/>
    </row>
    <row r="82" spans="2:65" s="1" customFormat="1" ht="12" customHeight="1">
      <c r="B82" s="32"/>
      <c r="C82" s="27" t="s">
        <v>105</v>
      </c>
      <c r="L82" s="32"/>
    </row>
    <row r="83" spans="2:65" s="1" customFormat="1" ht="16.5" customHeight="1">
      <c r="B83" s="32"/>
      <c r="E83" s="194" t="str">
        <f>E9</f>
        <v>SO02 - Zdravotechnika</v>
      </c>
      <c r="F83" s="233"/>
      <c r="G83" s="233"/>
      <c r="H83" s="233"/>
      <c r="L83" s="32"/>
    </row>
    <row r="84" spans="2:65" s="1" customFormat="1" ht="7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Lázně Bělohrad</v>
      </c>
      <c r="I85" s="27" t="s">
        <v>23</v>
      </c>
      <c r="J85" s="49" t="str">
        <f>IF(J12="","",J12)</f>
        <v>23. 8. 2023</v>
      </c>
      <c r="L85" s="32"/>
    </row>
    <row r="86" spans="2:65" s="1" customFormat="1" ht="7" customHeight="1">
      <c r="B86" s="32"/>
      <c r="L86" s="32"/>
    </row>
    <row r="87" spans="2:65" s="1" customFormat="1" ht="15.25" customHeight="1">
      <c r="B87" s="32"/>
      <c r="C87" s="27" t="s">
        <v>25</v>
      </c>
      <c r="F87" s="25" t="str">
        <f>E15</f>
        <v xml:space="preserve"> </v>
      </c>
      <c r="I87" s="27" t="s">
        <v>31</v>
      </c>
      <c r="J87" s="30" t="str">
        <f>E21</f>
        <v>Ing. Martin Just</v>
      </c>
      <c r="L87" s="32"/>
    </row>
    <row r="88" spans="2:65" s="1" customFormat="1" ht="15.25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>Andrea Junková</v>
      </c>
      <c r="L88" s="32"/>
    </row>
    <row r="89" spans="2:65" s="1" customFormat="1" ht="10.25" customHeight="1">
      <c r="B89" s="32"/>
      <c r="L89" s="32"/>
    </row>
    <row r="90" spans="2:65" s="10" customFormat="1" ht="29.25" customHeight="1">
      <c r="B90" s="107"/>
      <c r="C90" s="108" t="s">
        <v>125</v>
      </c>
      <c r="D90" s="109" t="s">
        <v>57</v>
      </c>
      <c r="E90" s="109" t="s">
        <v>53</v>
      </c>
      <c r="F90" s="109" t="s">
        <v>54</v>
      </c>
      <c r="G90" s="109" t="s">
        <v>126</v>
      </c>
      <c r="H90" s="109" t="s">
        <v>127</v>
      </c>
      <c r="I90" s="109" t="s">
        <v>128</v>
      </c>
      <c r="J90" s="109" t="s">
        <v>110</v>
      </c>
      <c r="K90" s="110" t="s">
        <v>129</v>
      </c>
      <c r="L90" s="107"/>
      <c r="M90" s="56" t="s">
        <v>19</v>
      </c>
      <c r="N90" s="57" t="s">
        <v>42</v>
      </c>
      <c r="O90" s="57" t="s">
        <v>130</v>
      </c>
      <c r="P90" s="57" t="s">
        <v>131</v>
      </c>
      <c r="Q90" s="57" t="s">
        <v>132</v>
      </c>
      <c r="R90" s="57" t="s">
        <v>133</v>
      </c>
      <c r="S90" s="57" t="s">
        <v>134</v>
      </c>
      <c r="T90" s="58" t="s">
        <v>135</v>
      </c>
    </row>
    <row r="91" spans="2:65" s="1" customFormat="1" ht="22.75" customHeight="1">
      <c r="B91" s="32"/>
      <c r="C91" s="61" t="s">
        <v>136</v>
      </c>
      <c r="J91" s="111">
        <f>BK91</f>
        <v>0</v>
      </c>
      <c r="L91" s="32"/>
      <c r="M91" s="59"/>
      <c r="N91" s="50"/>
      <c r="O91" s="50"/>
      <c r="P91" s="112">
        <f>P92+P118+P230</f>
        <v>0</v>
      </c>
      <c r="Q91" s="50"/>
      <c r="R91" s="112">
        <f>R92+R118+R230</f>
        <v>0.525725</v>
      </c>
      <c r="S91" s="50"/>
      <c r="T91" s="113">
        <f>T92+T118+T230</f>
        <v>0</v>
      </c>
      <c r="AT91" s="17" t="s">
        <v>71</v>
      </c>
      <c r="AU91" s="17" t="s">
        <v>111</v>
      </c>
      <c r="BK91" s="114">
        <f>BK92+BK118+BK230</f>
        <v>0</v>
      </c>
    </row>
    <row r="92" spans="2:65" s="11" customFormat="1" ht="26" customHeight="1">
      <c r="B92" s="115"/>
      <c r="D92" s="116" t="s">
        <v>71</v>
      </c>
      <c r="E92" s="117" t="s">
        <v>137</v>
      </c>
      <c r="F92" s="117" t="s">
        <v>138</v>
      </c>
      <c r="I92" s="118"/>
      <c r="J92" s="119">
        <f>BK92</f>
        <v>0</v>
      </c>
      <c r="L92" s="115"/>
      <c r="M92" s="120"/>
      <c r="P92" s="121">
        <f>P93+P112</f>
        <v>0</v>
      </c>
      <c r="R92" s="121">
        <f>R93+R112</f>
        <v>0</v>
      </c>
      <c r="T92" s="122">
        <f>T93+T112</f>
        <v>0</v>
      </c>
      <c r="AR92" s="116" t="s">
        <v>80</v>
      </c>
      <c r="AT92" s="123" t="s">
        <v>71</v>
      </c>
      <c r="AU92" s="123" t="s">
        <v>72</v>
      </c>
      <c r="AY92" s="116" t="s">
        <v>139</v>
      </c>
      <c r="BK92" s="124">
        <f>BK93+BK112</f>
        <v>0</v>
      </c>
    </row>
    <row r="93" spans="2:65" s="11" customFormat="1" ht="22.75" customHeight="1">
      <c r="B93" s="115"/>
      <c r="D93" s="116" t="s">
        <v>71</v>
      </c>
      <c r="E93" s="125" t="s">
        <v>80</v>
      </c>
      <c r="F93" s="125" t="s">
        <v>533</v>
      </c>
      <c r="I93" s="118"/>
      <c r="J93" s="126">
        <f>BK93</f>
        <v>0</v>
      </c>
      <c r="L93" s="115"/>
      <c r="M93" s="120"/>
      <c r="P93" s="121">
        <f>SUM(P94:P111)</f>
        <v>0</v>
      </c>
      <c r="R93" s="121">
        <f>SUM(R94:R111)</f>
        <v>0</v>
      </c>
      <c r="T93" s="122">
        <f>SUM(T94:T111)</f>
        <v>0</v>
      </c>
      <c r="AR93" s="116" t="s">
        <v>80</v>
      </c>
      <c r="AT93" s="123" t="s">
        <v>71</v>
      </c>
      <c r="AU93" s="123" t="s">
        <v>80</v>
      </c>
      <c r="AY93" s="116" t="s">
        <v>139</v>
      </c>
      <c r="BK93" s="124">
        <f>SUM(BK94:BK111)</f>
        <v>0</v>
      </c>
    </row>
    <row r="94" spans="2:65" s="1" customFormat="1" ht="33" customHeight="1">
      <c r="B94" s="32"/>
      <c r="C94" s="127" t="s">
        <v>80</v>
      </c>
      <c r="D94" s="127" t="s">
        <v>142</v>
      </c>
      <c r="E94" s="128" t="s">
        <v>1541</v>
      </c>
      <c r="F94" s="129" t="s">
        <v>1542</v>
      </c>
      <c r="G94" s="130" t="s">
        <v>145</v>
      </c>
      <c r="H94" s="131">
        <v>24.06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147</v>
      </c>
      <c r="AT94" s="138" t="s">
        <v>142</v>
      </c>
      <c r="AU94" s="138" t="s">
        <v>82</v>
      </c>
      <c r="AY94" s="17" t="s">
        <v>139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147</v>
      </c>
      <c r="BM94" s="138" t="s">
        <v>1543</v>
      </c>
    </row>
    <row r="95" spans="2:65" s="12" customFormat="1" ht="12">
      <c r="B95" s="144"/>
      <c r="D95" s="145" t="s">
        <v>151</v>
      </c>
      <c r="E95" s="146" t="s">
        <v>19</v>
      </c>
      <c r="F95" s="147" t="s">
        <v>1544</v>
      </c>
      <c r="H95" s="148">
        <v>5.28</v>
      </c>
      <c r="I95" s="149"/>
      <c r="L95" s="144"/>
      <c r="M95" s="150"/>
      <c r="T95" s="151"/>
      <c r="AT95" s="146" t="s">
        <v>151</v>
      </c>
      <c r="AU95" s="146" t="s">
        <v>82</v>
      </c>
      <c r="AV95" s="12" t="s">
        <v>82</v>
      </c>
      <c r="AW95" s="12" t="s">
        <v>33</v>
      </c>
      <c r="AX95" s="12" t="s">
        <v>72</v>
      </c>
      <c r="AY95" s="146" t="s">
        <v>139</v>
      </c>
    </row>
    <row r="96" spans="2:65" s="12" customFormat="1" ht="12">
      <c r="B96" s="144"/>
      <c r="D96" s="145" t="s">
        <v>151</v>
      </c>
      <c r="E96" s="146" t="s">
        <v>19</v>
      </c>
      <c r="F96" s="147" t="s">
        <v>1545</v>
      </c>
      <c r="H96" s="148">
        <v>8.64</v>
      </c>
      <c r="I96" s="149"/>
      <c r="L96" s="144"/>
      <c r="M96" s="150"/>
      <c r="T96" s="151"/>
      <c r="AT96" s="146" t="s">
        <v>151</v>
      </c>
      <c r="AU96" s="146" t="s">
        <v>82</v>
      </c>
      <c r="AV96" s="12" t="s">
        <v>82</v>
      </c>
      <c r="AW96" s="12" t="s">
        <v>33</v>
      </c>
      <c r="AX96" s="12" t="s">
        <v>72</v>
      </c>
      <c r="AY96" s="146" t="s">
        <v>139</v>
      </c>
    </row>
    <row r="97" spans="2:65" s="12" customFormat="1" ht="12">
      <c r="B97" s="144"/>
      <c r="D97" s="145" t="s">
        <v>151</v>
      </c>
      <c r="E97" s="146" t="s">
        <v>19</v>
      </c>
      <c r="F97" s="147" t="s">
        <v>1546</v>
      </c>
      <c r="H97" s="148">
        <v>10.14</v>
      </c>
      <c r="I97" s="149"/>
      <c r="L97" s="144"/>
      <c r="M97" s="150"/>
      <c r="T97" s="151"/>
      <c r="AT97" s="146" t="s">
        <v>151</v>
      </c>
      <c r="AU97" s="146" t="s">
        <v>82</v>
      </c>
      <c r="AV97" s="12" t="s">
        <v>82</v>
      </c>
      <c r="AW97" s="12" t="s">
        <v>33</v>
      </c>
      <c r="AX97" s="12" t="s">
        <v>72</v>
      </c>
      <c r="AY97" s="146" t="s">
        <v>139</v>
      </c>
    </row>
    <row r="98" spans="2:65" s="13" customFormat="1" ht="12">
      <c r="B98" s="152"/>
      <c r="D98" s="145" t="s">
        <v>151</v>
      </c>
      <c r="E98" s="153" t="s">
        <v>19</v>
      </c>
      <c r="F98" s="154" t="s">
        <v>163</v>
      </c>
      <c r="H98" s="155">
        <v>24.06</v>
      </c>
      <c r="I98" s="156"/>
      <c r="L98" s="152"/>
      <c r="M98" s="157"/>
      <c r="T98" s="158"/>
      <c r="AT98" s="153" t="s">
        <v>151</v>
      </c>
      <c r="AU98" s="153" t="s">
        <v>82</v>
      </c>
      <c r="AV98" s="13" t="s">
        <v>147</v>
      </c>
      <c r="AW98" s="13" t="s">
        <v>33</v>
      </c>
      <c r="AX98" s="13" t="s">
        <v>80</v>
      </c>
      <c r="AY98" s="153" t="s">
        <v>139</v>
      </c>
    </row>
    <row r="99" spans="2:65" s="1" customFormat="1" ht="37.75" customHeight="1">
      <c r="B99" s="32"/>
      <c r="C99" s="127" t="s">
        <v>82</v>
      </c>
      <c r="D99" s="127" t="s">
        <v>142</v>
      </c>
      <c r="E99" s="128" t="s">
        <v>1547</v>
      </c>
      <c r="F99" s="129" t="s">
        <v>1548</v>
      </c>
      <c r="G99" s="130" t="s">
        <v>145</v>
      </c>
      <c r="H99" s="131">
        <v>14.64</v>
      </c>
      <c r="I99" s="132"/>
      <c r="J99" s="133">
        <f>ROUND(I99*H99,2)</f>
        <v>0</v>
      </c>
      <c r="K99" s="129" t="s">
        <v>19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147</v>
      </c>
      <c r="AT99" s="138" t="s">
        <v>142</v>
      </c>
      <c r="AU99" s="138" t="s">
        <v>82</v>
      </c>
      <c r="AY99" s="17" t="s">
        <v>139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147</v>
      </c>
      <c r="BM99" s="138" t="s">
        <v>1549</v>
      </c>
    </row>
    <row r="100" spans="2:65" s="12" customFormat="1" ht="12">
      <c r="B100" s="144"/>
      <c r="D100" s="145" t="s">
        <v>151</v>
      </c>
      <c r="E100" s="146" t="s">
        <v>19</v>
      </c>
      <c r="F100" s="147" t="s">
        <v>1550</v>
      </c>
      <c r="H100" s="148">
        <v>2.64</v>
      </c>
      <c r="I100" s="149"/>
      <c r="L100" s="144"/>
      <c r="M100" s="150"/>
      <c r="T100" s="151"/>
      <c r="AT100" s="146" t="s">
        <v>151</v>
      </c>
      <c r="AU100" s="146" t="s">
        <v>82</v>
      </c>
      <c r="AV100" s="12" t="s">
        <v>82</v>
      </c>
      <c r="AW100" s="12" t="s">
        <v>33</v>
      </c>
      <c r="AX100" s="12" t="s">
        <v>72</v>
      </c>
      <c r="AY100" s="146" t="s">
        <v>139</v>
      </c>
    </row>
    <row r="101" spans="2:65" s="12" customFormat="1" ht="12">
      <c r="B101" s="144"/>
      <c r="D101" s="145" t="s">
        <v>151</v>
      </c>
      <c r="E101" s="146" t="s">
        <v>19</v>
      </c>
      <c r="F101" s="147" t="s">
        <v>1551</v>
      </c>
      <c r="H101" s="148">
        <v>5.76</v>
      </c>
      <c r="I101" s="149"/>
      <c r="L101" s="144"/>
      <c r="M101" s="150"/>
      <c r="T101" s="151"/>
      <c r="AT101" s="146" t="s">
        <v>151</v>
      </c>
      <c r="AU101" s="146" t="s">
        <v>82</v>
      </c>
      <c r="AV101" s="12" t="s">
        <v>82</v>
      </c>
      <c r="AW101" s="12" t="s">
        <v>33</v>
      </c>
      <c r="AX101" s="12" t="s">
        <v>72</v>
      </c>
      <c r="AY101" s="146" t="s">
        <v>139</v>
      </c>
    </row>
    <row r="102" spans="2:65" s="12" customFormat="1" ht="12">
      <c r="B102" s="144"/>
      <c r="D102" s="145" t="s">
        <v>151</v>
      </c>
      <c r="E102" s="146" t="s">
        <v>19</v>
      </c>
      <c r="F102" s="147" t="s">
        <v>1552</v>
      </c>
      <c r="H102" s="148">
        <v>6.24</v>
      </c>
      <c r="I102" s="149"/>
      <c r="L102" s="144"/>
      <c r="M102" s="150"/>
      <c r="T102" s="151"/>
      <c r="AT102" s="146" t="s">
        <v>151</v>
      </c>
      <c r="AU102" s="146" t="s">
        <v>82</v>
      </c>
      <c r="AV102" s="12" t="s">
        <v>82</v>
      </c>
      <c r="AW102" s="12" t="s">
        <v>33</v>
      </c>
      <c r="AX102" s="12" t="s">
        <v>72</v>
      </c>
      <c r="AY102" s="146" t="s">
        <v>139</v>
      </c>
    </row>
    <row r="103" spans="2:65" s="13" customFormat="1" ht="12">
      <c r="B103" s="152"/>
      <c r="D103" s="145" t="s">
        <v>151</v>
      </c>
      <c r="E103" s="153" t="s">
        <v>19</v>
      </c>
      <c r="F103" s="154" t="s">
        <v>163</v>
      </c>
      <c r="H103" s="155">
        <v>14.64</v>
      </c>
      <c r="I103" s="156"/>
      <c r="L103" s="152"/>
      <c r="M103" s="157"/>
      <c r="T103" s="158"/>
      <c r="AT103" s="153" t="s">
        <v>151</v>
      </c>
      <c r="AU103" s="153" t="s">
        <v>82</v>
      </c>
      <c r="AV103" s="13" t="s">
        <v>147</v>
      </c>
      <c r="AW103" s="13" t="s">
        <v>33</v>
      </c>
      <c r="AX103" s="13" t="s">
        <v>80</v>
      </c>
      <c r="AY103" s="153" t="s">
        <v>139</v>
      </c>
    </row>
    <row r="104" spans="2:65" s="1" customFormat="1" ht="24.25" customHeight="1">
      <c r="B104" s="32"/>
      <c r="C104" s="127" t="s">
        <v>176</v>
      </c>
      <c r="D104" s="127" t="s">
        <v>142</v>
      </c>
      <c r="E104" s="128" t="s">
        <v>1553</v>
      </c>
      <c r="F104" s="129" t="s">
        <v>1554</v>
      </c>
      <c r="G104" s="130" t="s">
        <v>145</v>
      </c>
      <c r="H104" s="131">
        <v>26.28</v>
      </c>
      <c r="I104" s="132"/>
      <c r="J104" s="133">
        <f>ROUND(I104*H104,2)</f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147</v>
      </c>
      <c r="AT104" s="138" t="s">
        <v>142</v>
      </c>
      <c r="AU104" s="138" t="s">
        <v>82</v>
      </c>
      <c r="AY104" s="17" t="s">
        <v>139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147</v>
      </c>
      <c r="BM104" s="138" t="s">
        <v>1555</v>
      </c>
    </row>
    <row r="105" spans="2:65" s="12" customFormat="1" ht="12">
      <c r="B105" s="144"/>
      <c r="D105" s="145" t="s">
        <v>151</v>
      </c>
      <c r="E105" s="146" t="s">
        <v>19</v>
      </c>
      <c r="F105" s="147" t="s">
        <v>1556</v>
      </c>
      <c r="H105" s="148">
        <v>26.28</v>
      </c>
      <c r="I105" s="149"/>
      <c r="L105" s="144"/>
      <c r="M105" s="150"/>
      <c r="T105" s="151"/>
      <c r="AT105" s="146" t="s">
        <v>151</v>
      </c>
      <c r="AU105" s="146" t="s">
        <v>82</v>
      </c>
      <c r="AV105" s="12" t="s">
        <v>82</v>
      </c>
      <c r="AW105" s="12" t="s">
        <v>33</v>
      </c>
      <c r="AX105" s="12" t="s">
        <v>72</v>
      </c>
      <c r="AY105" s="146" t="s">
        <v>139</v>
      </c>
    </row>
    <row r="106" spans="2:65" s="13" customFormat="1" ht="12">
      <c r="B106" s="152"/>
      <c r="D106" s="145" t="s">
        <v>151</v>
      </c>
      <c r="E106" s="153" t="s">
        <v>19</v>
      </c>
      <c r="F106" s="154" t="s">
        <v>163</v>
      </c>
      <c r="H106" s="155">
        <v>26.28</v>
      </c>
      <c r="I106" s="156"/>
      <c r="L106" s="152"/>
      <c r="M106" s="157"/>
      <c r="T106" s="158"/>
      <c r="AT106" s="153" t="s">
        <v>151</v>
      </c>
      <c r="AU106" s="153" t="s">
        <v>82</v>
      </c>
      <c r="AV106" s="13" t="s">
        <v>147</v>
      </c>
      <c r="AW106" s="13" t="s">
        <v>33</v>
      </c>
      <c r="AX106" s="13" t="s">
        <v>80</v>
      </c>
      <c r="AY106" s="153" t="s">
        <v>139</v>
      </c>
    </row>
    <row r="107" spans="2:65" s="1" customFormat="1" ht="24.25" customHeight="1">
      <c r="B107" s="32"/>
      <c r="C107" s="127" t="s">
        <v>147</v>
      </c>
      <c r="D107" s="127" t="s">
        <v>142</v>
      </c>
      <c r="E107" s="128" t="s">
        <v>1557</v>
      </c>
      <c r="F107" s="129" t="s">
        <v>1558</v>
      </c>
      <c r="G107" s="130" t="s">
        <v>283</v>
      </c>
      <c r="H107" s="131">
        <v>26.28</v>
      </c>
      <c r="I107" s="132"/>
      <c r="J107" s="133">
        <f>ROUND(I107*H107,2)</f>
        <v>0</v>
      </c>
      <c r="K107" s="129" t="s">
        <v>19</v>
      </c>
      <c r="L107" s="32"/>
      <c r="M107" s="134" t="s">
        <v>19</v>
      </c>
      <c r="N107" s="135" t="s">
        <v>43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147</v>
      </c>
      <c r="AT107" s="138" t="s">
        <v>142</v>
      </c>
      <c r="AU107" s="138" t="s">
        <v>82</v>
      </c>
      <c r="AY107" s="17" t="s">
        <v>139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147</v>
      </c>
      <c r="BM107" s="138" t="s">
        <v>1559</v>
      </c>
    </row>
    <row r="108" spans="2:65" s="1" customFormat="1" ht="16.5" customHeight="1">
      <c r="B108" s="32"/>
      <c r="C108" s="127" t="s">
        <v>197</v>
      </c>
      <c r="D108" s="127" t="s">
        <v>142</v>
      </c>
      <c r="E108" s="128" t="s">
        <v>1560</v>
      </c>
      <c r="F108" s="129" t="s">
        <v>1561</v>
      </c>
      <c r="G108" s="130" t="s">
        <v>145</v>
      </c>
      <c r="H108" s="131">
        <v>14.64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147</v>
      </c>
      <c r="AT108" s="138" t="s">
        <v>142</v>
      </c>
      <c r="AU108" s="138" t="s">
        <v>82</v>
      </c>
      <c r="AY108" s="17" t="s">
        <v>139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147</v>
      </c>
      <c r="BM108" s="138" t="s">
        <v>1562</v>
      </c>
    </row>
    <row r="109" spans="2:65" s="1" customFormat="1" ht="24.25" customHeight="1">
      <c r="B109" s="32"/>
      <c r="C109" s="127" t="s">
        <v>203</v>
      </c>
      <c r="D109" s="127" t="s">
        <v>142</v>
      </c>
      <c r="E109" s="128" t="s">
        <v>1563</v>
      </c>
      <c r="F109" s="129" t="s">
        <v>1564</v>
      </c>
      <c r="G109" s="130" t="s">
        <v>145</v>
      </c>
      <c r="H109" s="131">
        <v>9.42</v>
      </c>
      <c r="I109" s="132"/>
      <c r="J109" s="133">
        <f>ROUND(I109*H109,2)</f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147</v>
      </c>
      <c r="AT109" s="138" t="s">
        <v>142</v>
      </c>
      <c r="AU109" s="138" t="s">
        <v>82</v>
      </c>
      <c r="AY109" s="17" t="s">
        <v>139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147</v>
      </c>
      <c r="BM109" s="138" t="s">
        <v>1565</v>
      </c>
    </row>
    <row r="110" spans="2:65" s="12" customFormat="1" ht="12">
      <c r="B110" s="144"/>
      <c r="D110" s="145" t="s">
        <v>151</v>
      </c>
      <c r="E110" s="146" t="s">
        <v>19</v>
      </c>
      <c r="F110" s="147" t="s">
        <v>1566</v>
      </c>
      <c r="H110" s="148">
        <v>9.42</v>
      </c>
      <c r="I110" s="149"/>
      <c r="L110" s="144"/>
      <c r="M110" s="150"/>
      <c r="T110" s="151"/>
      <c r="AT110" s="146" t="s">
        <v>151</v>
      </c>
      <c r="AU110" s="146" t="s">
        <v>82</v>
      </c>
      <c r="AV110" s="12" t="s">
        <v>82</v>
      </c>
      <c r="AW110" s="12" t="s">
        <v>33</v>
      </c>
      <c r="AX110" s="12" t="s">
        <v>72</v>
      </c>
      <c r="AY110" s="146" t="s">
        <v>139</v>
      </c>
    </row>
    <row r="111" spans="2:65" s="13" customFormat="1" ht="12">
      <c r="B111" s="152"/>
      <c r="D111" s="145" t="s">
        <v>151</v>
      </c>
      <c r="E111" s="153" t="s">
        <v>19</v>
      </c>
      <c r="F111" s="154" t="s">
        <v>163</v>
      </c>
      <c r="H111" s="155">
        <v>9.42</v>
      </c>
      <c r="I111" s="156"/>
      <c r="L111" s="152"/>
      <c r="M111" s="157"/>
      <c r="T111" s="158"/>
      <c r="AT111" s="153" t="s">
        <v>151</v>
      </c>
      <c r="AU111" s="153" t="s">
        <v>82</v>
      </c>
      <c r="AV111" s="13" t="s">
        <v>147</v>
      </c>
      <c r="AW111" s="13" t="s">
        <v>33</v>
      </c>
      <c r="AX111" s="13" t="s">
        <v>80</v>
      </c>
      <c r="AY111" s="153" t="s">
        <v>139</v>
      </c>
    </row>
    <row r="112" spans="2:65" s="11" customFormat="1" ht="22.75" customHeight="1">
      <c r="B112" s="115"/>
      <c r="D112" s="116" t="s">
        <v>71</v>
      </c>
      <c r="E112" s="125" t="s">
        <v>147</v>
      </c>
      <c r="F112" s="125" t="s">
        <v>1567</v>
      </c>
      <c r="I112" s="118"/>
      <c r="J112" s="126">
        <f>BK112</f>
        <v>0</v>
      </c>
      <c r="L112" s="115"/>
      <c r="M112" s="120"/>
      <c r="P112" s="121">
        <f>SUM(P113:P117)</f>
        <v>0</v>
      </c>
      <c r="R112" s="121">
        <f>SUM(R113:R117)</f>
        <v>0</v>
      </c>
      <c r="T112" s="122">
        <f>SUM(T113:T117)</f>
        <v>0</v>
      </c>
      <c r="AR112" s="116" t="s">
        <v>80</v>
      </c>
      <c r="AT112" s="123" t="s">
        <v>71</v>
      </c>
      <c r="AU112" s="123" t="s">
        <v>80</v>
      </c>
      <c r="AY112" s="116" t="s">
        <v>139</v>
      </c>
      <c r="BK112" s="124">
        <f>SUM(BK113:BK117)</f>
        <v>0</v>
      </c>
    </row>
    <row r="113" spans="2:65" s="1" customFormat="1" ht="16.5" customHeight="1">
      <c r="B113" s="32"/>
      <c r="C113" s="127" t="s">
        <v>208</v>
      </c>
      <c r="D113" s="127" t="s">
        <v>142</v>
      </c>
      <c r="E113" s="128" t="s">
        <v>1568</v>
      </c>
      <c r="F113" s="129" t="s">
        <v>1569</v>
      </c>
      <c r="G113" s="130" t="s">
        <v>145</v>
      </c>
      <c r="H113" s="131">
        <v>14.64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147</v>
      </c>
      <c r="AT113" s="138" t="s">
        <v>142</v>
      </c>
      <c r="AU113" s="138" t="s">
        <v>82</v>
      </c>
      <c r="AY113" s="17" t="s">
        <v>139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147</v>
      </c>
      <c r="BM113" s="138" t="s">
        <v>1570</v>
      </c>
    </row>
    <row r="114" spans="2:65" s="12" customFormat="1" ht="12">
      <c r="B114" s="144"/>
      <c r="D114" s="145" t="s">
        <v>151</v>
      </c>
      <c r="E114" s="146" t="s">
        <v>19</v>
      </c>
      <c r="F114" s="147" t="s">
        <v>1571</v>
      </c>
      <c r="H114" s="148">
        <v>2.64</v>
      </c>
      <c r="I114" s="149"/>
      <c r="L114" s="144"/>
      <c r="M114" s="150"/>
      <c r="T114" s="151"/>
      <c r="AT114" s="146" t="s">
        <v>151</v>
      </c>
      <c r="AU114" s="146" t="s">
        <v>82</v>
      </c>
      <c r="AV114" s="12" t="s">
        <v>82</v>
      </c>
      <c r="AW114" s="12" t="s">
        <v>33</v>
      </c>
      <c r="AX114" s="12" t="s">
        <v>72</v>
      </c>
      <c r="AY114" s="146" t="s">
        <v>139</v>
      </c>
    </row>
    <row r="115" spans="2:65" s="12" customFormat="1" ht="12">
      <c r="B115" s="144"/>
      <c r="D115" s="145" t="s">
        <v>151</v>
      </c>
      <c r="E115" s="146" t="s">
        <v>19</v>
      </c>
      <c r="F115" s="147" t="s">
        <v>1551</v>
      </c>
      <c r="H115" s="148">
        <v>5.76</v>
      </c>
      <c r="I115" s="149"/>
      <c r="L115" s="144"/>
      <c r="M115" s="150"/>
      <c r="T115" s="151"/>
      <c r="AT115" s="146" t="s">
        <v>151</v>
      </c>
      <c r="AU115" s="146" t="s">
        <v>82</v>
      </c>
      <c r="AV115" s="12" t="s">
        <v>82</v>
      </c>
      <c r="AW115" s="12" t="s">
        <v>33</v>
      </c>
      <c r="AX115" s="12" t="s">
        <v>72</v>
      </c>
      <c r="AY115" s="146" t="s">
        <v>139</v>
      </c>
    </row>
    <row r="116" spans="2:65" s="12" customFormat="1" ht="12">
      <c r="B116" s="144"/>
      <c r="D116" s="145" t="s">
        <v>151</v>
      </c>
      <c r="E116" s="146" t="s">
        <v>19</v>
      </c>
      <c r="F116" s="147" t="s">
        <v>1572</v>
      </c>
      <c r="H116" s="148">
        <v>6.24</v>
      </c>
      <c r="I116" s="149"/>
      <c r="L116" s="144"/>
      <c r="M116" s="150"/>
      <c r="T116" s="151"/>
      <c r="AT116" s="146" t="s">
        <v>151</v>
      </c>
      <c r="AU116" s="146" t="s">
        <v>82</v>
      </c>
      <c r="AV116" s="12" t="s">
        <v>82</v>
      </c>
      <c r="AW116" s="12" t="s">
        <v>33</v>
      </c>
      <c r="AX116" s="12" t="s">
        <v>72</v>
      </c>
      <c r="AY116" s="146" t="s">
        <v>139</v>
      </c>
    </row>
    <row r="117" spans="2:65" s="13" customFormat="1" ht="12">
      <c r="B117" s="152"/>
      <c r="D117" s="145" t="s">
        <v>151</v>
      </c>
      <c r="E117" s="153" t="s">
        <v>19</v>
      </c>
      <c r="F117" s="154" t="s">
        <v>163</v>
      </c>
      <c r="H117" s="155">
        <v>14.64</v>
      </c>
      <c r="I117" s="156"/>
      <c r="L117" s="152"/>
      <c r="M117" s="157"/>
      <c r="T117" s="158"/>
      <c r="AT117" s="153" t="s">
        <v>151</v>
      </c>
      <c r="AU117" s="153" t="s">
        <v>82</v>
      </c>
      <c r="AV117" s="13" t="s">
        <v>147</v>
      </c>
      <c r="AW117" s="13" t="s">
        <v>33</v>
      </c>
      <c r="AX117" s="13" t="s">
        <v>80</v>
      </c>
      <c r="AY117" s="153" t="s">
        <v>139</v>
      </c>
    </row>
    <row r="118" spans="2:65" s="11" customFormat="1" ht="26" customHeight="1">
      <c r="B118" s="115"/>
      <c r="D118" s="116" t="s">
        <v>71</v>
      </c>
      <c r="E118" s="117" t="s">
        <v>353</v>
      </c>
      <c r="F118" s="117" t="s">
        <v>354</v>
      </c>
      <c r="I118" s="118"/>
      <c r="J118" s="119">
        <f>BK118</f>
        <v>0</v>
      </c>
      <c r="L118" s="115"/>
      <c r="M118" s="120"/>
      <c r="P118" s="121">
        <f>P119+P157+P192+P196+P219+P225+P227</f>
        <v>0</v>
      </c>
      <c r="R118" s="121">
        <f>R119+R157+R192+R196+R219+R225+R227</f>
        <v>0.525725</v>
      </c>
      <c r="T118" s="122">
        <f>T119+T157+T192+T196+T219+T225+T227</f>
        <v>0</v>
      </c>
      <c r="AR118" s="116" t="s">
        <v>82</v>
      </c>
      <c r="AT118" s="123" t="s">
        <v>71</v>
      </c>
      <c r="AU118" s="123" t="s">
        <v>72</v>
      </c>
      <c r="AY118" s="116" t="s">
        <v>139</v>
      </c>
      <c r="BK118" s="124">
        <f>BK119+BK157+BK192+BK196+BK219+BK225+BK227</f>
        <v>0</v>
      </c>
    </row>
    <row r="119" spans="2:65" s="11" customFormat="1" ht="22.75" customHeight="1">
      <c r="B119" s="115"/>
      <c r="D119" s="116" t="s">
        <v>71</v>
      </c>
      <c r="E119" s="125" t="s">
        <v>1573</v>
      </c>
      <c r="F119" s="125" t="s">
        <v>1574</v>
      </c>
      <c r="I119" s="118"/>
      <c r="J119" s="126">
        <f>BK119</f>
        <v>0</v>
      </c>
      <c r="L119" s="115"/>
      <c r="M119" s="120"/>
      <c r="P119" s="121">
        <f>SUM(P120:P156)</f>
        <v>0</v>
      </c>
      <c r="R119" s="121">
        <f>SUM(R120:R156)</f>
        <v>7.0345000000000019E-2</v>
      </c>
      <c r="T119" s="122">
        <f>SUM(T120:T156)</f>
        <v>0</v>
      </c>
      <c r="AR119" s="116" t="s">
        <v>82</v>
      </c>
      <c r="AT119" s="123" t="s">
        <v>71</v>
      </c>
      <c r="AU119" s="123" t="s">
        <v>80</v>
      </c>
      <c r="AY119" s="116" t="s">
        <v>139</v>
      </c>
      <c r="BK119" s="124">
        <f>SUM(BK120:BK156)</f>
        <v>0</v>
      </c>
    </row>
    <row r="120" spans="2:65" s="1" customFormat="1" ht="16.5" customHeight="1">
      <c r="B120" s="32"/>
      <c r="C120" s="127" t="s">
        <v>219</v>
      </c>
      <c r="D120" s="127" t="s">
        <v>142</v>
      </c>
      <c r="E120" s="128" t="s">
        <v>1575</v>
      </c>
      <c r="F120" s="129" t="s">
        <v>1576</v>
      </c>
      <c r="G120" s="130" t="s">
        <v>271</v>
      </c>
      <c r="H120" s="131">
        <v>20</v>
      </c>
      <c r="I120" s="132"/>
      <c r="J120" s="133">
        <f t="shared" ref="J120:J128" si="0">ROUND(I120*H120,2)</f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 t="shared" ref="P120:P128" si="1">O120*H120</f>
        <v>0</v>
      </c>
      <c r="Q120" s="136">
        <v>0</v>
      </c>
      <c r="R120" s="136">
        <f t="shared" ref="R120:R128" si="2">Q120*H120</f>
        <v>0</v>
      </c>
      <c r="S120" s="136">
        <v>0</v>
      </c>
      <c r="T120" s="137">
        <f t="shared" ref="T120:T128" si="3">S120*H120</f>
        <v>0</v>
      </c>
      <c r="AR120" s="138" t="s">
        <v>286</v>
      </c>
      <c r="AT120" s="138" t="s">
        <v>142</v>
      </c>
      <c r="AU120" s="138" t="s">
        <v>82</v>
      </c>
      <c r="AY120" s="17" t="s">
        <v>139</v>
      </c>
      <c r="BE120" s="139">
        <f t="shared" ref="BE120:BE128" si="4">IF(N120="základní",J120,0)</f>
        <v>0</v>
      </c>
      <c r="BF120" s="139">
        <f t="shared" ref="BF120:BF128" si="5">IF(N120="snížená",J120,0)</f>
        <v>0</v>
      </c>
      <c r="BG120" s="139">
        <f t="shared" ref="BG120:BG128" si="6">IF(N120="zákl. přenesená",J120,0)</f>
        <v>0</v>
      </c>
      <c r="BH120" s="139">
        <f t="shared" ref="BH120:BH128" si="7">IF(N120="sníž. přenesená",J120,0)</f>
        <v>0</v>
      </c>
      <c r="BI120" s="139">
        <f t="shared" ref="BI120:BI128" si="8">IF(N120="nulová",J120,0)</f>
        <v>0</v>
      </c>
      <c r="BJ120" s="17" t="s">
        <v>80</v>
      </c>
      <c r="BK120" s="139">
        <f t="shared" ref="BK120:BK128" si="9">ROUND(I120*H120,2)</f>
        <v>0</v>
      </c>
      <c r="BL120" s="17" t="s">
        <v>286</v>
      </c>
      <c r="BM120" s="138" t="s">
        <v>1577</v>
      </c>
    </row>
    <row r="121" spans="2:65" s="1" customFormat="1" ht="16.5" customHeight="1">
      <c r="B121" s="32"/>
      <c r="C121" s="127" t="s">
        <v>140</v>
      </c>
      <c r="D121" s="127" t="s">
        <v>142</v>
      </c>
      <c r="E121" s="128" t="s">
        <v>1578</v>
      </c>
      <c r="F121" s="129" t="s">
        <v>1579</v>
      </c>
      <c r="G121" s="130" t="s">
        <v>383</v>
      </c>
      <c r="H121" s="131">
        <v>5</v>
      </c>
      <c r="I121" s="132"/>
      <c r="J121" s="133">
        <f t="shared" si="0"/>
        <v>0</v>
      </c>
      <c r="K121" s="129" t="s">
        <v>19</v>
      </c>
      <c r="L121" s="32"/>
      <c r="M121" s="134" t="s">
        <v>19</v>
      </c>
      <c r="N121" s="135" t="s">
        <v>43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286</v>
      </c>
      <c r="AT121" s="138" t="s">
        <v>142</v>
      </c>
      <c r="AU121" s="138" t="s">
        <v>82</v>
      </c>
      <c r="AY121" s="17" t="s">
        <v>139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7" t="s">
        <v>80</v>
      </c>
      <c r="BK121" s="139">
        <f t="shared" si="9"/>
        <v>0</v>
      </c>
      <c r="BL121" s="17" t="s">
        <v>286</v>
      </c>
      <c r="BM121" s="138" t="s">
        <v>1580</v>
      </c>
    </row>
    <row r="122" spans="2:65" s="1" customFormat="1" ht="16.5" customHeight="1">
      <c r="B122" s="32"/>
      <c r="C122" s="127" t="s">
        <v>242</v>
      </c>
      <c r="D122" s="127" t="s">
        <v>142</v>
      </c>
      <c r="E122" s="128" t="s">
        <v>1581</v>
      </c>
      <c r="F122" s="129" t="s">
        <v>1582</v>
      </c>
      <c r="G122" s="130" t="s">
        <v>383</v>
      </c>
      <c r="H122" s="131">
        <v>3</v>
      </c>
      <c r="I122" s="132"/>
      <c r="J122" s="133">
        <f t="shared" si="0"/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 t="shared" si="1"/>
        <v>0</v>
      </c>
      <c r="Q122" s="136">
        <v>0</v>
      </c>
      <c r="R122" s="136">
        <f t="shared" si="2"/>
        <v>0</v>
      </c>
      <c r="S122" s="136">
        <v>0</v>
      </c>
      <c r="T122" s="137">
        <f t="shared" si="3"/>
        <v>0</v>
      </c>
      <c r="AR122" s="138" t="s">
        <v>286</v>
      </c>
      <c r="AT122" s="138" t="s">
        <v>142</v>
      </c>
      <c r="AU122" s="138" t="s">
        <v>82</v>
      </c>
      <c r="AY122" s="17" t="s">
        <v>139</v>
      </c>
      <c r="BE122" s="139">
        <f t="shared" si="4"/>
        <v>0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7" t="s">
        <v>80</v>
      </c>
      <c r="BK122" s="139">
        <f t="shared" si="9"/>
        <v>0</v>
      </c>
      <c r="BL122" s="17" t="s">
        <v>286</v>
      </c>
      <c r="BM122" s="138" t="s">
        <v>1583</v>
      </c>
    </row>
    <row r="123" spans="2:65" s="1" customFormat="1" ht="16.5" customHeight="1">
      <c r="B123" s="32"/>
      <c r="C123" s="127" t="s">
        <v>247</v>
      </c>
      <c r="D123" s="127" t="s">
        <v>142</v>
      </c>
      <c r="E123" s="128" t="s">
        <v>1584</v>
      </c>
      <c r="F123" s="129" t="s">
        <v>1585</v>
      </c>
      <c r="G123" s="130" t="s">
        <v>383</v>
      </c>
      <c r="H123" s="131">
        <v>4</v>
      </c>
      <c r="I123" s="132"/>
      <c r="J123" s="133">
        <f t="shared" si="0"/>
        <v>0</v>
      </c>
      <c r="K123" s="129" t="s">
        <v>19</v>
      </c>
      <c r="L123" s="32"/>
      <c r="M123" s="134" t="s">
        <v>19</v>
      </c>
      <c r="N123" s="135" t="s">
        <v>43</v>
      </c>
      <c r="P123" s="136">
        <f t="shared" si="1"/>
        <v>0</v>
      </c>
      <c r="Q123" s="136">
        <v>0</v>
      </c>
      <c r="R123" s="136">
        <f t="shared" si="2"/>
        <v>0</v>
      </c>
      <c r="S123" s="136">
        <v>0</v>
      </c>
      <c r="T123" s="137">
        <f t="shared" si="3"/>
        <v>0</v>
      </c>
      <c r="AR123" s="138" t="s">
        <v>286</v>
      </c>
      <c r="AT123" s="138" t="s">
        <v>142</v>
      </c>
      <c r="AU123" s="138" t="s">
        <v>82</v>
      </c>
      <c r="AY123" s="17" t="s">
        <v>139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7" t="s">
        <v>80</v>
      </c>
      <c r="BK123" s="139">
        <f t="shared" si="9"/>
        <v>0</v>
      </c>
      <c r="BL123" s="17" t="s">
        <v>286</v>
      </c>
      <c r="BM123" s="138" t="s">
        <v>1586</v>
      </c>
    </row>
    <row r="124" spans="2:65" s="1" customFormat="1" ht="16.5" customHeight="1">
      <c r="B124" s="32"/>
      <c r="C124" s="127" t="s">
        <v>254</v>
      </c>
      <c r="D124" s="127" t="s">
        <v>142</v>
      </c>
      <c r="E124" s="128" t="s">
        <v>1587</v>
      </c>
      <c r="F124" s="129" t="s">
        <v>1588</v>
      </c>
      <c r="G124" s="130" t="s">
        <v>383</v>
      </c>
      <c r="H124" s="131">
        <v>5</v>
      </c>
      <c r="I124" s="132"/>
      <c r="J124" s="133">
        <f t="shared" si="0"/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286</v>
      </c>
      <c r="AT124" s="138" t="s">
        <v>142</v>
      </c>
      <c r="AU124" s="138" t="s">
        <v>82</v>
      </c>
      <c r="AY124" s="17" t="s">
        <v>139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7" t="s">
        <v>80</v>
      </c>
      <c r="BK124" s="139">
        <f t="shared" si="9"/>
        <v>0</v>
      </c>
      <c r="BL124" s="17" t="s">
        <v>286</v>
      </c>
      <c r="BM124" s="138" t="s">
        <v>1589</v>
      </c>
    </row>
    <row r="125" spans="2:65" s="1" customFormat="1" ht="16.5" customHeight="1">
      <c r="B125" s="32"/>
      <c r="C125" s="127" t="s">
        <v>261</v>
      </c>
      <c r="D125" s="127" t="s">
        <v>142</v>
      </c>
      <c r="E125" s="128" t="s">
        <v>1590</v>
      </c>
      <c r="F125" s="129" t="s">
        <v>1591</v>
      </c>
      <c r="G125" s="130" t="s">
        <v>383</v>
      </c>
      <c r="H125" s="131">
        <v>3</v>
      </c>
      <c r="I125" s="132"/>
      <c r="J125" s="133">
        <f t="shared" si="0"/>
        <v>0</v>
      </c>
      <c r="K125" s="129" t="s">
        <v>19</v>
      </c>
      <c r="L125" s="32"/>
      <c r="M125" s="134" t="s">
        <v>19</v>
      </c>
      <c r="N125" s="135" t="s">
        <v>43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286</v>
      </c>
      <c r="AT125" s="138" t="s">
        <v>142</v>
      </c>
      <c r="AU125" s="138" t="s">
        <v>82</v>
      </c>
      <c r="AY125" s="17" t="s">
        <v>139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7" t="s">
        <v>80</v>
      </c>
      <c r="BK125" s="139">
        <f t="shared" si="9"/>
        <v>0</v>
      </c>
      <c r="BL125" s="17" t="s">
        <v>286</v>
      </c>
      <c r="BM125" s="138" t="s">
        <v>1592</v>
      </c>
    </row>
    <row r="126" spans="2:65" s="1" customFormat="1" ht="16.5" customHeight="1">
      <c r="B126" s="32"/>
      <c r="C126" s="127" t="s">
        <v>268</v>
      </c>
      <c r="D126" s="127" t="s">
        <v>142</v>
      </c>
      <c r="E126" s="128" t="s">
        <v>1593</v>
      </c>
      <c r="F126" s="129" t="s">
        <v>1594</v>
      </c>
      <c r="G126" s="130" t="s">
        <v>383</v>
      </c>
      <c r="H126" s="131">
        <v>4</v>
      </c>
      <c r="I126" s="132"/>
      <c r="J126" s="133">
        <f t="shared" si="0"/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286</v>
      </c>
      <c r="AT126" s="138" t="s">
        <v>142</v>
      </c>
      <c r="AU126" s="138" t="s">
        <v>82</v>
      </c>
      <c r="AY126" s="17" t="s">
        <v>139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7" t="s">
        <v>80</v>
      </c>
      <c r="BK126" s="139">
        <f t="shared" si="9"/>
        <v>0</v>
      </c>
      <c r="BL126" s="17" t="s">
        <v>286</v>
      </c>
      <c r="BM126" s="138" t="s">
        <v>1595</v>
      </c>
    </row>
    <row r="127" spans="2:65" s="1" customFormat="1" ht="16.5" customHeight="1">
      <c r="B127" s="32"/>
      <c r="C127" s="127" t="s">
        <v>8</v>
      </c>
      <c r="D127" s="127" t="s">
        <v>142</v>
      </c>
      <c r="E127" s="128" t="s">
        <v>1596</v>
      </c>
      <c r="F127" s="129" t="s">
        <v>1597</v>
      </c>
      <c r="G127" s="130" t="s">
        <v>271</v>
      </c>
      <c r="H127" s="131">
        <v>30</v>
      </c>
      <c r="I127" s="132"/>
      <c r="J127" s="133">
        <f t="shared" si="0"/>
        <v>0</v>
      </c>
      <c r="K127" s="129" t="s">
        <v>19</v>
      </c>
      <c r="L127" s="32"/>
      <c r="M127" s="134" t="s">
        <v>19</v>
      </c>
      <c r="N127" s="135" t="s">
        <v>43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286</v>
      </c>
      <c r="AT127" s="138" t="s">
        <v>142</v>
      </c>
      <c r="AU127" s="138" t="s">
        <v>82</v>
      </c>
      <c r="AY127" s="17" t="s">
        <v>139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7" t="s">
        <v>80</v>
      </c>
      <c r="BK127" s="139">
        <f t="shared" si="9"/>
        <v>0</v>
      </c>
      <c r="BL127" s="17" t="s">
        <v>286</v>
      </c>
      <c r="BM127" s="138" t="s">
        <v>1598</v>
      </c>
    </row>
    <row r="128" spans="2:65" s="1" customFormat="1" ht="21.75" customHeight="1">
      <c r="B128" s="32"/>
      <c r="C128" s="127" t="s">
        <v>286</v>
      </c>
      <c r="D128" s="127" t="s">
        <v>142</v>
      </c>
      <c r="E128" s="128" t="s">
        <v>1599</v>
      </c>
      <c r="F128" s="129" t="s">
        <v>1600</v>
      </c>
      <c r="G128" s="130" t="s">
        <v>271</v>
      </c>
      <c r="H128" s="131">
        <v>13</v>
      </c>
      <c r="I128" s="132"/>
      <c r="J128" s="133">
        <f t="shared" si="0"/>
        <v>0</v>
      </c>
      <c r="K128" s="129" t="s">
        <v>146</v>
      </c>
      <c r="L128" s="32"/>
      <c r="M128" s="134" t="s">
        <v>19</v>
      </c>
      <c r="N128" s="135" t="s">
        <v>43</v>
      </c>
      <c r="P128" s="136">
        <f t="shared" si="1"/>
        <v>0</v>
      </c>
      <c r="Q128" s="136">
        <v>1.42E-3</v>
      </c>
      <c r="R128" s="136">
        <f t="shared" si="2"/>
        <v>1.8460000000000001E-2</v>
      </c>
      <c r="S128" s="136">
        <v>0</v>
      </c>
      <c r="T128" s="137">
        <f t="shared" si="3"/>
        <v>0</v>
      </c>
      <c r="AR128" s="138" t="s">
        <v>286</v>
      </c>
      <c r="AT128" s="138" t="s">
        <v>142</v>
      </c>
      <c r="AU128" s="138" t="s">
        <v>82</v>
      </c>
      <c r="AY128" s="17" t="s">
        <v>139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7" t="s">
        <v>80</v>
      </c>
      <c r="BK128" s="139">
        <f t="shared" si="9"/>
        <v>0</v>
      </c>
      <c r="BL128" s="17" t="s">
        <v>286</v>
      </c>
      <c r="BM128" s="138" t="s">
        <v>1601</v>
      </c>
    </row>
    <row r="129" spans="2:65" s="1" customFormat="1" ht="11">
      <c r="B129" s="32"/>
      <c r="D129" s="140" t="s">
        <v>149</v>
      </c>
      <c r="F129" s="141" t="s">
        <v>1602</v>
      </c>
      <c r="I129" s="142"/>
      <c r="L129" s="32"/>
      <c r="M129" s="143"/>
      <c r="T129" s="53"/>
      <c r="AT129" s="17" t="s">
        <v>149</v>
      </c>
      <c r="AU129" s="17" t="s">
        <v>82</v>
      </c>
    </row>
    <row r="130" spans="2:65" s="1" customFormat="1" ht="21.75" customHeight="1">
      <c r="B130" s="32"/>
      <c r="C130" s="127" t="s">
        <v>291</v>
      </c>
      <c r="D130" s="127" t="s">
        <v>142</v>
      </c>
      <c r="E130" s="128" t="s">
        <v>1603</v>
      </c>
      <c r="F130" s="129" t="s">
        <v>1604</v>
      </c>
      <c r="G130" s="130" t="s">
        <v>271</v>
      </c>
      <c r="H130" s="131">
        <v>3</v>
      </c>
      <c r="I130" s="132"/>
      <c r="J130" s="133">
        <f>ROUND(I130*H130,2)</f>
        <v>0</v>
      </c>
      <c r="K130" s="129" t="s">
        <v>146</v>
      </c>
      <c r="L130" s="32"/>
      <c r="M130" s="134" t="s">
        <v>19</v>
      </c>
      <c r="N130" s="135" t="s">
        <v>43</v>
      </c>
      <c r="P130" s="136">
        <f>O130*H130</f>
        <v>0</v>
      </c>
      <c r="Q130" s="136">
        <v>1.97E-3</v>
      </c>
      <c r="R130" s="136">
        <f>Q130*H130</f>
        <v>5.9100000000000003E-3</v>
      </c>
      <c r="S130" s="136">
        <v>0</v>
      </c>
      <c r="T130" s="137">
        <f>S130*H130</f>
        <v>0</v>
      </c>
      <c r="AR130" s="138" t="s">
        <v>286</v>
      </c>
      <c r="AT130" s="138" t="s">
        <v>142</v>
      </c>
      <c r="AU130" s="138" t="s">
        <v>82</v>
      </c>
      <c r="AY130" s="17" t="s">
        <v>139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286</v>
      </c>
      <c r="BM130" s="138" t="s">
        <v>1605</v>
      </c>
    </row>
    <row r="131" spans="2:65" s="1" customFormat="1" ht="11">
      <c r="B131" s="32"/>
      <c r="D131" s="140" t="s">
        <v>149</v>
      </c>
      <c r="F131" s="141" t="s">
        <v>1606</v>
      </c>
      <c r="I131" s="142"/>
      <c r="L131" s="32"/>
      <c r="M131" s="143"/>
      <c r="T131" s="53"/>
      <c r="AT131" s="17" t="s">
        <v>149</v>
      </c>
      <c r="AU131" s="17" t="s">
        <v>82</v>
      </c>
    </row>
    <row r="132" spans="2:65" s="1" customFormat="1" ht="24.25" customHeight="1">
      <c r="B132" s="32"/>
      <c r="C132" s="127" t="s">
        <v>297</v>
      </c>
      <c r="D132" s="127" t="s">
        <v>142</v>
      </c>
      <c r="E132" s="128" t="s">
        <v>1607</v>
      </c>
      <c r="F132" s="129" t="s">
        <v>1608</v>
      </c>
      <c r="G132" s="130" t="s">
        <v>271</v>
      </c>
      <c r="H132" s="131">
        <v>35</v>
      </c>
      <c r="I132" s="132"/>
      <c r="J132" s="133">
        <f>ROUND(I132*H132,2)</f>
        <v>0</v>
      </c>
      <c r="K132" s="129" t="s">
        <v>19</v>
      </c>
      <c r="L132" s="32"/>
      <c r="M132" s="134" t="s">
        <v>19</v>
      </c>
      <c r="N132" s="135" t="s">
        <v>43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286</v>
      </c>
      <c r="AT132" s="138" t="s">
        <v>142</v>
      </c>
      <c r="AU132" s="138" t="s">
        <v>82</v>
      </c>
      <c r="AY132" s="17" t="s">
        <v>139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286</v>
      </c>
      <c r="BM132" s="138" t="s">
        <v>1609</v>
      </c>
    </row>
    <row r="133" spans="2:65" s="1" customFormat="1" ht="24.25" customHeight="1">
      <c r="B133" s="32"/>
      <c r="C133" s="127" t="s">
        <v>303</v>
      </c>
      <c r="D133" s="127" t="s">
        <v>142</v>
      </c>
      <c r="E133" s="128" t="s">
        <v>1610</v>
      </c>
      <c r="F133" s="129" t="s">
        <v>1611</v>
      </c>
      <c r="G133" s="130" t="s">
        <v>271</v>
      </c>
      <c r="H133" s="131">
        <v>25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286</v>
      </c>
      <c r="AT133" s="138" t="s">
        <v>142</v>
      </c>
      <c r="AU133" s="138" t="s">
        <v>82</v>
      </c>
      <c r="AY133" s="17" t="s">
        <v>139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286</v>
      </c>
      <c r="BM133" s="138" t="s">
        <v>1612</v>
      </c>
    </row>
    <row r="134" spans="2:65" s="1" customFormat="1" ht="24.25" customHeight="1">
      <c r="B134" s="32"/>
      <c r="C134" s="127" t="s">
        <v>309</v>
      </c>
      <c r="D134" s="127" t="s">
        <v>142</v>
      </c>
      <c r="E134" s="128" t="s">
        <v>1613</v>
      </c>
      <c r="F134" s="129" t="s">
        <v>1614</v>
      </c>
      <c r="G134" s="130" t="s">
        <v>271</v>
      </c>
      <c r="H134" s="131">
        <v>1.5</v>
      </c>
      <c r="I134" s="132"/>
      <c r="J134" s="133">
        <f>ROUND(I134*H134,2)</f>
        <v>0</v>
      </c>
      <c r="K134" s="129" t="s">
        <v>19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286</v>
      </c>
      <c r="AT134" s="138" t="s">
        <v>142</v>
      </c>
      <c r="AU134" s="138" t="s">
        <v>82</v>
      </c>
      <c r="AY134" s="17" t="s">
        <v>139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286</v>
      </c>
      <c r="BM134" s="138" t="s">
        <v>1615</v>
      </c>
    </row>
    <row r="135" spans="2:65" s="1" customFormat="1" ht="24.25" customHeight="1">
      <c r="B135" s="32"/>
      <c r="C135" s="127" t="s">
        <v>7</v>
      </c>
      <c r="D135" s="127" t="s">
        <v>142</v>
      </c>
      <c r="E135" s="128" t="s">
        <v>1616</v>
      </c>
      <c r="F135" s="129" t="s">
        <v>1617</v>
      </c>
      <c r="G135" s="130" t="s">
        <v>271</v>
      </c>
      <c r="H135" s="131">
        <v>14.5</v>
      </c>
      <c r="I135" s="132"/>
      <c r="J135" s="133">
        <f>ROUND(I135*H135,2)</f>
        <v>0</v>
      </c>
      <c r="K135" s="129" t="s">
        <v>146</v>
      </c>
      <c r="L135" s="32"/>
      <c r="M135" s="134" t="s">
        <v>19</v>
      </c>
      <c r="N135" s="135" t="s">
        <v>43</v>
      </c>
      <c r="P135" s="136">
        <f>O135*H135</f>
        <v>0</v>
      </c>
      <c r="Q135" s="136">
        <v>5.9000000000000003E-4</v>
      </c>
      <c r="R135" s="136">
        <f>Q135*H135</f>
        <v>8.5550000000000001E-3</v>
      </c>
      <c r="S135" s="136">
        <v>0</v>
      </c>
      <c r="T135" s="137">
        <f>S135*H135</f>
        <v>0</v>
      </c>
      <c r="AR135" s="138" t="s">
        <v>286</v>
      </c>
      <c r="AT135" s="138" t="s">
        <v>142</v>
      </c>
      <c r="AU135" s="138" t="s">
        <v>82</v>
      </c>
      <c r="AY135" s="17" t="s">
        <v>139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80</v>
      </c>
      <c r="BK135" s="139">
        <f>ROUND(I135*H135,2)</f>
        <v>0</v>
      </c>
      <c r="BL135" s="17" t="s">
        <v>286</v>
      </c>
      <c r="BM135" s="138" t="s">
        <v>1618</v>
      </c>
    </row>
    <row r="136" spans="2:65" s="1" customFormat="1" ht="11">
      <c r="B136" s="32"/>
      <c r="D136" s="140" t="s">
        <v>149</v>
      </c>
      <c r="F136" s="141" t="s">
        <v>1619</v>
      </c>
      <c r="I136" s="142"/>
      <c r="L136" s="32"/>
      <c r="M136" s="143"/>
      <c r="T136" s="53"/>
      <c r="AT136" s="17" t="s">
        <v>149</v>
      </c>
      <c r="AU136" s="17" t="s">
        <v>82</v>
      </c>
    </row>
    <row r="137" spans="2:65" s="1" customFormat="1" ht="24.25" customHeight="1">
      <c r="B137" s="32"/>
      <c r="C137" s="127" t="s">
        <v>324</v>
      </c>
      <c r="D137" s="127" t="s">
        <v>142</v>
      </c>
      <c r="E137" s="128" t="s">
        <v>1620</v>
      </c>
      <c r="F137" s="129" t="s">
        <v>1621</v>
      </c>
      <c r="G137" s="130" t="s">
        <v>271</v>
      </c>
      <c r="H137" s="131">
        <v>14</v>
      </c>
      <c r="I137" s="132"/>
      <c r="J137" s="133">
        <f>ROUND(I137*H137,2)</f>
        <v>0</v>
      </c>
      <c r="K137" s="129" t="s">
        <v>146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2.0100000000000001E-3</v>
      </c>
      <c r="R137" s="136">
        <f>Q137*H137</f>
        <v>2.8140000000000002E-2</v>
      </c>
      <c r="S137" s="136">
        <v>0</v>
      </c>
      <c r="T137" s="137">
        <f>S137*H137</f>
        <v>0</v>
      </c>
      <c r="AR137" s="138" t="s">
        <v>286</v>
      </c>
      <c r="AT137" s="138" t="s">
        <v>142</v>
      </c>
      <c r="AU137" s="138" t="s">
        <v>82</v>
      </c>
      <c r="AY137" s="17" t="s">
        <v>139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286</v>
      </c>
      <c r="BM137" s="138" t="s">
        <v>1622</v>
      </c>
    </row>
    <row r="138" spans="2:65" s="1" customFormat="1" ht="11">
      <c r="B138" s="32"/>
      <c r="D138" s="140" t="s">
        <v>149</v>
      </c>
      <c r="F138" s="141" t="s">
        <v>1623</v>
      </c>
      <c r="I138" s="142"/>
      <c r="L138" s="32"/>
      <c r="M138" s="143"/>
      <c r="T138" s="53"/>
      <c r="AT138" s="17" t="s">
        <v>149</v>
      </c>
      <c r="AU138" s="17" t="s">
        <v>82</v>
      </c>
    </row>
    <row r="139" spans="2:65" s="1" customFormat="1" ht="21.75" customHeight="1">
      <c r="B139" s="32"/>
      <c r="C139" s="127" t="s">
        <v>330</v>
      </c>
      <c r="D139" s="127" t="s">
        <v>142</v>
      </c>
      <c r="E139" s="128" t="s">
        <v>1624</v>
      </c>
      <c r="F139" s="129" t="s">
        <v>1625</v>
      </c>
      <c r="G139" s="130" t="s">
        <v>271</v>
      </c>
      <c r="H139" s="131">
        <v>2</v>
      </c>
      <c r="I139" s="132"/>
      <c r="J139" s="133">
        <f>ROUND(I139*H139,2)</f>
        <v>0</v>
      </c>
      <c r="K139" s="129" t="s">
        <v>146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4.0999999999999999E-4</v>
      </c>
      <c r="R139" s="136">
        <f>Q139*H139</f>
        <v>8.1999999999999998E-4</v>
      </c>
      <c r="S139" s="136">
        <v>0</v>
      </c>
      <c r="T139" s="137">
        <f>S139*H139</f>
        <v>0</v>
      </c>
      <c r="AR139" s="138" t="s">
        <v>286</v>
      </c>
      <c r="AT139" s="138" t="s">
        <v>142</v>
      </c>
      <c r="AU139" s="138" t="s">
        <v>82</v>
      </c>
      <c r="AY139" s="17" t="s">
        <v>139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286</v>
      </c>
      <c r="BM139" s="138" t="s">
        <v>1626</v>
      </c>
    </row>
    <row r="140" spans="2:65" s="1" customFormat="1" ht="11">
      <c r="B140" s="32"/>
      <c r="D140" s="140" t="s">
        <v>149</v>
      </c>
      <c r="F140" s="141" t="s">
        <v>1627</v>
      </c>
      <c r="I140" s="142"/>
      <c r="L140" s="32"/>
      <c r="M140" s="143"/>
      <c r="T140" s="53"/>
      <c r="AT140" s="17" t="s">
        <v>149</v>
      </c>
      <c r="AU140" s="17" t="s">
        <v>82</v>
      </c>
    </row>
    <row r="141" spans="2:65" s="1" customFormat="1" ht="21.75" customHeight="1">
      <c r="B141" s="32"/>
      <c r="C141" s="127" t="s">
        <v>341</v>
      </c>
      <c r="D141" s="127" t="s">
        <v>142</v>
      </c>
      <c r="E141" s="128" t="s">
        <v>1628</v>
      </c>
      <c r="F141" s="129" t="s">
        <v>1629</v>
      </c>
      <c r="G141" s="130" t="s">
        <v>271</v>
      </c>
      <c r="H141" s="131">
        <v>16</v>
      </c>
      <c r="I141" s="132"/>
      <c r="J141" s="133">
        <f>ROUND(I141*H141,2)</f>
        <v>0</v>
      </c>
      <c r="K141" s="129" t="s">
        <v>146</v>
      </c>
      <c r="L141" s="32"/>
      <c r="M141" s="134" t="s">
        <v>19</v>
      </c>
      <c r="N141" s="135" t="s">
        <v>43</v>
      </c>
      <c r="P141" s="136">
        <f>O141*H141</f>
        <v>0</v>
      </c>
      <c r="Q141" s="136">
        <v>4.8000000000000001E-4</v>
      </c>
      <c r="R141" s="136">
        <f>Q141*H141</f>
        <v>7.6800000000000002E-3</v>
      </c>
      <c r="S141" s="136">
        <v>0</v>
      </c>
      <c r="T141" s="137">
        <f>S141*H141</f>
        <v>0</v>
      </c>
      <c r="AR141" s="138" t="s">
        <v>286</v>
      </c>
      <c r="AT141" s="138" t="s">
        <v>142</v>
      </c>
      <c r="AU141" s="138" t="s">
        <v>82</v>
      </c>
      <c r="AY141" s="17" t="s">
        <v>139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80</v>
      </c>
      <c r="BK141" s="139">
        <f>ROUND(I141*H141,2)</f>
        <v>0</v>
      </c>
      <c r="BL141" s="17" t="s">
        <v>286</v>
      </c>
      <c r="BM141" s="138" t="s">
        <v>1630</v>
      </c>
    </row>
    <row r="142" spans="2:65" s="1" customFormat="1" ht="11">
      <c r="B142" s="32"/>
      <c r="D142" s="140" t="s">
        <v>149</v>
      </c>
      <c r="F142" s="141" t="s">
        <v>1631</v>
      </c>
      <c r="I142" s="142"/>
      <c r="L142" s="32"/>
      <c r="M142" s="143"/>
      <c r="T142" s="53"/>
      <c r="AT142" s="17" t="s">
        <v>149</v>
      </c>
      <c r="AU142" s="17" t="s">
        <v>82</v>
      </c>
    </row>
    <row r="143" spans="2:65" s="1" customFormat="1" ht="24.25" customHeight="1">
      <c r="B143" s="32"/>
      <c r="C143" s="127" t="s">
        <v>347</v>
      </c>
      <c r="D143" s="127" t="s">
        <v>142</v>
      </c>
      <c r="E143" s="128" t="s">
        <v>1632</v>
      </c>
      <c r="F143" s="129" t="s">
        <v>1633</v>
      </c>
      <c r="G143" s="130" t="s">
        <v>271</v>
      </c>
      <c r="H143" s="131">
        <v>8</v>
      </c>
      <c r="I143" s="132"/>
      <c r="J143" s="133">
        <f t="shared" ref="J143:J156" si="10">ROUND(I143*H143,2)</f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 t="shared" ref="P143:P156" si="11">O143*H143</f>
        <v>0</v>
      </c>
      <c r="Q143" s="136">
        <v>0</v>
      </c>
      <c r="R143" s="136">
        <f t="shared" ref="R143:R156" si="12">Q143*H143</f>
        <v>0</v>
      </c>
      <c r="S143" s="136">
        <v>0</v>
      </c>
      <c r="T143" s="137">
        <f t="shared" ref="T143:T156" si="13">S143*H143</f>
        <v>0</v>
      </c>
      <c r="AR143" s="138" t="s">
        <v>286</v>
      </c>
      <c r="AT143" s="138" t="s">
        <v>142</v>
      </c>
      <c r="AU143" s="138" t="s">
        <v>82</v>
      </c>
      <c r="AY143" s="17" t="s">
        <v>139</v>
      </c>
      <c r="BE143" s="139">
        <f t="shared" ref="BE143:BE156" si="14">IF(N143="základní",J143,0)</f>
        <v>0</v>
      </c>
      <c r="BF143" s="139">
        <f t="shared" ref="BF143:BF156" si="15">IF(N143="snížená",J143,0)</f>
        <v>0</v>
      </c>
      <c r="BG143" s="139">
        <f t="shared" ref="BG143:BG156" si="16">IF(N143="zákl. přenesená",J143,0)</f>
        <v>0</v>
      </c>
      <c r="BH143" s="139">
        <f t="shared" ref="BH143:BH156" si="17">IF(N143="sníž. přenesená",J143,0)</f>
        <v>0</v>
      </c>
      <c r="BI143" s="139">
        <f t="shared" ref="BI143:BI156" si="18">IF(N143="nulová",J143,0)</f>
        <v>0</v>
      </c>
      <c r="BJ143" s="17" t="s">
        <v>80</v>
      </c>
      <c r="BK143" s="139">
        <f t="shared" ref="BK143:BK156" si="19">ROUND(I143*H143,2)</f>
        <v>0</v>
      </c>
      <c r="BL143" s="17" t="s">
        <v>286</v>
      </c>
      <c r="BM143" s="138" t="s">
        <v>1634</v>
      </c>
    </row>
    <row r="144" spans="2:65" s="1" customFormat="1" ht="24.25" customHeight="1">
      <c r="B144" s="32"/>
      <c r="C144" s="127" t="s">
        <v>357</v>
      </c>
      <c r="D144" s="127" t="s">
        <v>142</v>
      </c>
      <c r="E144" s="128" t="s">
        <v>1635</v>
      </c>
      <c r="F144" s="129" t="s">
        <v>1636</v>
      </c>
      <c r="G144" s="130" t="s">
        <v>271</v>
      </c>
      <c r="H144" s="131">
        <v>13</v>
      </c>
      <c r="I144" s="132"/>
      <c r="J144" s="133">
        <f t="shared" si="10"/>
        <v>0</v>
      </c>
      <c r="K144" s="129" t="s">
        <v>19</v>
      </c>
      <c r="L144" s="32"/>
      <c r="M144" s="134" t="s">
        <v>19</v>
      </c>
      <c r="N144" s="135" t="s">
        <v>43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286</v>
      </c>
      <c r="AT144" s="138" t="s">
        <v>142</v>
      </c>
      <c r="AU144" s="138" t="s">
        <v>82</v>
      </c>
      <c r="AY144" s="17" t="s">
        <v>139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7" t="s">
        <v>80</v>
      </c>
      <c r="BK144" s="139">
        <f t="shared" si="19"/>
        <v>0</v>
      </c>
      <c r="BL144" s="17" t="s">
        <v>286</v>
      </c>
      <c r="BM144" s="138" t="s">
        <v>1637</v>
      </c>
    </row>
    <row r="145" spans="2:65" s="1" customFormat="1" ht="24.25" customHeight="1">
      <c r="B145" s="32"/>
      <c r="C145" s="127" t="s">
        <v>371</v>
      </c>
      <c r="D145" s="127" t="s">
        <v>142</v>
      </c>
      <c r="E145" s="128" t="s">
        <v>1638</v>
      </c>
      <c r="F145" s="129" t="s">
        <v>1639</v>
      </c>
      <c r="G145" s="130" t="s">
        <v>271</v>
      </c>
      <c r="H145" s="131">
        <v>13</v>
      </c>
      <c r="I145" s="132"/>
      <c r="J145" s="133">
        <f t="shared" si="10"/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286</v>
      </c>
      <c r="AT145" s="138" t="s">
        <v>142</v>
      </c>
      <c r="AU145" s="138" t="s">
        <v>82</v>
      </c>
      <c r="AY145" s="17" t="s">
        <v>139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7" t="s">
        <v>80</v>
      </c>
      <c r="BK145" s="139">
        <f t="shared" si="19"/>
        <v>0</v>
      </c>
      <c r="BL145" s="17" t="s">
        <v>286</v>
      </c>
      <c r="BM145" s="138" t="s">
        <v>1640</v>
      </c>
    </row>
    <row r="146" spans="2:65" s="1" customFormat="1" ht="24.25" customHeight="1">
      <c r="B146" s="32"/>
      <c r="C146" s="127" t="s">
        <v>380</v>
      </c>
      <c r="D146" s="127" t="s">
        <v>142</v>
      </c>
      <c r="E146" s="128" t="s">
        <v>1641</v>
      </c>
      <c r="F146" s="129" t="s">
        <v>1642</v>
      </c>
      <c r="G146" s="130" t="s">
        <v>271</v>
      </c>
      <c r="H146" s="131">
        <v>9</v>
      </c>
      <c r="I146" s="132"/>
      <c r="J146" s="133">
        <f t="shared" si="10"/>
        <v>0</v>
      </c>
      <c r="K146" s="129" t="s">
        <v>19</v>
      </c>
      <c r="L146" s="32"/>
      <c r="M146" s="134" t="s">
        <v>19</v>
      </c>
      <c r="N146" s="135" t="s">
        <v>43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286</v>
      </c>
      <c r="AT146" s="138" t="s">
        <v>142</v>
      </c>
      <c r="AU146" s="138" t="s">
        <v>82</v>
      </c>
      <c r="AY146" s="17" t="s">
        <v>139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7" t="s">
        <v>80</v>
      </c>
      <c r="BK146" s="139">
        <f t="shared" si="19"/>
        <v>0</v>
      </c>
      <c r="BL146" s="17" t="s">
        <v>286</v>
      </c>
      <c r="BM146" s="138" t="s">
        <v>1643</v>
      </c>
    </row>
    <row r="147" spans="2:65" s="1" customFormat="1" ht="16.5" customHeight="1">
      <c r="B147" s="32"/>
      <c r="C147" s="127" t="s">
        <v>390</v>
      </c>
      <c r="D147" s="127" t="s">
        <v>142</v>
      </c>
      <c r="E147" s="128" t="s">
        <v>1644</v>
      </c>
      <c r="F147" s="129" t="s">
        <v>1645</v>
      </c>
      <c r="G147" s="130" t="s">
        <v>383</v>
      </c>
      <c r="H147" s="131">
        <v>8</v>
      </c>
      <c r="I147" s="132"/>
      <c r="J147" s="133">
        <f t="shared" si="10"/>
        <v>0</v>
      </c>
      <c r="K147" s="129" t="s">
        <v>19</v>
      </c>
      <c r="L147" s="32"/>
      <c r="M147" s="134" t="s">
        <v>19</v>
      </c>
      <c r="N147" s="135" t="s">
        <v>43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286</v>
      </c>
      <c r="AT147" s="138" t="s">
        <v>142</v>
      </c>
      <c r="AU147" s="138" t="s">
        <v>82</v>
      </c>
      <c r="AY147" s="17" t="s">
        <v>139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7" t="s">
        <v>80</v>
      </c>
      <c r="BK147" s="139">
        <f t="shared" si="19"/>
        <v>0</v>
      </c>
      <c r="BL147" s="17" t="s">
        <v>286</v>
      </c>
      <c r="BM147" s="138" t="s">
        <v>1646</v>
      </c>
    </row>
    <row r="148" spans="2:65" s="1" customFormat="1" ht="16.5" customHeight="1">
      <c r="B148" s="32"/>
      <c r="C148" s="127" t="s">
        <v>404</v>
      </c>
      <c r="D148" s="127" t="s">
        <v>142</v>
      </c>
      <c r="E148" s="128" t="s">
        <v>1647</v>
      </c>
      <c r="F148" s="129" t="s">
        <v>1648</v>
      </c>
      <c r="G148" s="130" t="s">
        <v>383</v>
      </c>
      <c r="H148" s="131">
        <v>37</v>
      </c>
      <c r="I148" s="132"/>
      <c r="J148" s="133">
        <f t="shared" si="10"/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286</v>
      </c>
      <c r="AT148" s="138" t="s">
        <v>142</v>
      </c>
      <c r="AU148" s="138" t="s">
        <v>82</v>
      </c>
      <c r="AY148" s="17" t="s">
        <v>139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7" t="s">
        <v>80</v>
      </c>
      <c r="BK148" s="139">
        <f t="shared" si="19"/>
        <v>0</v>
      </c>
      <c r="BL148" s="17" t="s">
        <v>286</v>
      </c>
      <c r="BM148" s="138" t="s">
        <v>1649</v>
      </c>
    </row>
    <row r="149" spans="2:65" s="1" customFormat="1" ht="21.75" customHeight="1">
      <c r="B149" s="32"/>
      <c r="C149" s="127" t="s">
        <v>413</v>
      </c>
      <c r="D149" s="127" t="s">
        <v>142</v>
      </c>
      <c r="E149" s="128" t="s">
        <v>1650</v>
      </c>
      <c r="F149" s="129" t="s">
        <v>1651</v>
      </c>
      <c r="G149" s="130" t="s">
        <v>383</v>
      </c>
      <c r="H149" s="131">
        <v>5</v>
      </c>
      <c r="I149" s="132"/>
      <c r="J149" s="133">
        <f t="shared" si="10"/>
        <v>0</v>
      </c>
      <c r="K149" s="129" t="s">
        <v>19</v>
      </c>
      <c r="L149" s="32"/>
      <c r="M149" s="134" t="s">
        <v>19</v>
      </c>
      <c r="N149" s="135" t="s">
        <v>43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286</v>
      </c>
      <c r="AT149" s="138" t="s">
        <v>142</v>
      </c>
      <c r="AU149" s="138" t="s">
        <v>82</v>
      </c>
      <c r="AY149" s="17" t="s">
        <v>139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7" t="s">
        <v>80</v>
      </c>
      <c r="BK149" s="139">
        <f t="shared" si="19"/>
        <v>0</v>
      </c>
      <c r="BL149" s="17" t="s">
        <v>286</v>
      </c>
      <c r="BM149" s="138" t="s">
        <v>1652</v>
      </c>
    </row>
    <row r="150" spans="2:65" s="1" customFormat="1" ht="37.75" customHeight="1">
      <c r="B150" s="32"/>
      <c r="C150" s="127" t="s">
        <v>423</v>
      </c>
      <c r="D150" s="127" t="s">
        <v>142</v>
      </c>
      <c r="E150" s="128" t="s">
        <v>1653</v>
      </c>
      <c r="F150" s="129" t="s">
        <v>1654</v>
      </c>
      <c r="G150" s="130" t="s">
        <v>383</v>
      </c>
      <c r="H150" s="131">
        <v>7</v>
      </c>
      <c r="I150" s="132"/>
      <c r="J150" s="133">
        <f t="shared" si="10"/>
        <v>0</v>
      </c>
      <c r="K150" s="129" t="s">
        <v>19</v>
      </c>
      <c r="L150" s="32"/>
      <c r="M150" s="134" t="s">
        <v>19</v>
      </c>
      <c r="N150" s="135" t="s">
        <v>43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AR150" s="138" t="s">
        <v>286</v>
      </c>
      <c r="AT150" s="138" t="s">
        <v>142</v>
      </c>
      <c r="AU150" s="138" t="s">
        <v>82</v>
      </c>
      <c r="AY150" s="17" t="s">
        <v>139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7" t="s">
        <v>80</v>
      </c>
      <c r="BK150" s="139">
        <f t="shared" si="19"/>
        <v>0</v>
      </c>
      <c r="BL150" s="17" t="s">
        <v>286</v>
      </c>
      <c r="BM150" s="138" t="s">
        <v>1655</v>
      </c>
    </row>
    <row r="151" spans="2:65" s="1" customFormat="1" ht="24.25" customHeight="1">
      <c r="B151" s="32"/>
      <c r="C151" s="127" t="s">
        <v>432</v>
      </c>
      <c r="D151" s="127" t="s">
        <v>142</v>
      </c>
      <c r="E151" s="128" t="s">
        <v>1656</v>
      </c>
      <c r="F151" s="129" t="s">
        <v>1657</v>
      </c>
      <c r="G151" s="130" t="s">
        <v>383</v>
      </c>
      <c r="H151" s="131">
        <v>3</v>
      </c>
      <c r="I151" s="132"/>
      <c r="J151" s="133">
        <f t="shared" si="10"/>
        <v>0</v>
      </c>
      <c r="K151" s="129" t="s">
        <v>19</v>
      </c>
      <c r="L151" s="32"/>
      <c r="M151" s="134" t="s">
        <v>19</v>
      </c>
      <c r="N151" s="135" t="s">
        <v>43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286</v>
      </c>
      <c r="AT151" s="138" t="s">
        <v>142</v>
      </c>
      <c r="AU151" s="138" t="s">
        <v>82</v>
      </c>
      <c r="AY151" s="17" t="s">
        <v>139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7" t="s">
        <v>80</v>
      </c>
      <c r="BK151" s="139">
        <f t="shared" si="19"/>
        <v>0</v>
      </c>
      <c r="BL151" s="17" t="s">
        <v>286</v>
      </c>
      <c r="BM151" s="138" t="s">
        <v>1658</v>
      </c>
    </row>
    <row r="152" spans="2:65" s="1" customFormat="1" ht="16.5" customHeight="1">
      <c r="B152" s="32"/>
      <c r="C152" s="172" t="s">
        <v>443</v>
      </c>
      <c r="D152" s="172" t="s">
        <v>519</v>
      </c>
      <c r="E152" s="173" t="s">
        <v>1659</v>
      </c>
      <c r="F152" s="174" t="s">
        <v>1660</v>
      </c>
      <c r="G152" s="175" t="s">
        <v>383</v>
      </c>
      <c r="H152" s="176">
        <v>3</v>
      </c>
      <c r="I152" s="177"/>
      <c r="J152" s="178">
        <f t="shared" si="10"/>
        <v>0</v>
      </c>
      <c r="K152" s="174" t="s">
        <v>146</v>
      </c>
      <c r="L152" s="179"/>
      <c r="M152" s="180" t="s">
        <v>19</v>
      </c>
      <c r="N152" s="181" t="s">
        <v>43</v>
      </c>
      <c r="P152" s="136">
        <f t="shared" si="11"/>
        <v>0</v>
      </c>
      <c r="Q152" s="136">
        <v>2.5999999999999998E-4</v>
      </c>
      <c r="R152" s="136">
        <f t="shared" si="12"/>
        <v>7.7999999999999988E-4</v>
      </c>
      <c r="S152" s="136">
        <v>0</v>
      </c>
      <c r="T152" s="137">
        <f t="shared" si="13"/>
        <v>0</v>
      </c>
      <c r="AR152" s="138" t="s">
        <v>423</v>
      </c>
      <c r="AT152" s="138" t="s">
        <v>519</v>
      </c>
      <c r="AU152" s="138" t="s">
        <v>82</v>
      </c>
      <c r="AY152" s="17" t="s">
        <v>139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7" t="s">
        <v>80</v>
      </c>
      <c r="BK152" s="139">
        <f t="shared" si="19"/>
        <v>0</v>
      </c>
      <c r="BL152" s="17" t="s">
        <v>286</v>
      </c>
      <c r="BM152" s="138" t="s">
        <v>1661</v>
      </c>
    </row>
    <row r="153" spans="2:65" s="1" customFormat="1" ht="16.5" customHeight="1">
      <c r="B153" s="32"/>
      <c r="C153" s="127" t="s">
        <v>458</v>
      </c>
      <c r="D153" s="127" t="s">
        <v>142</v>
      </c>
      <c r="E153" s="128" t="s">
        <v>1662</v>
      </c>
      <c r="F153" s="129" t="s">
        <v>1663</v>
      </c>
      <c r="G153" s="130" t="s">
        <v>383</v>
      </c>
      <c r="H153" s="131">
        <v>1</v>
      </c>
      <c r="I153" s="132"/>
      <c r="J153" s="133">
        <f t="shared" si="10"/>
        <v>0</v>
      </c>
      <c r="K153" s="129" t="s">
        <v>19</v>
      </c>
      <c r="L153" s="32"/>
      <c r="M153" s="134" t="s">
        <v>19</v>
      </c>
      <c r="N153" s="135" t="s">
        <v>43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286</v>
      </c>
      <c r="AT153" s="138" t="s">
        <v>142</v>
      </c>
      <c r="AU153" s="138" t="s">
        <v>82</v>
      </c>
      <c r="AY153" s="17" t="s">
        <v>139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7" t="s">
        <v>80</v>
      </c>
      <c r="BK153" s="139">
        <f t="shared" si="19"/>
        <v>0</v>
      </c>
      <c r="BL153" s="17" t="s">
        <v>286</v>
      </c>
      <c r="BM153" s="138" t="s">
        <v>1664</v>
      </c>
    </row>
    <row r="154" spans="2:65" s="1" customFormat="1" ht="21.75" customHeight="1">
      <c r="B154" s="32"/>
      <c r="C154" s="127" t="s">
        <v>511</v>
      </c>
      <c r="D154" s="127" t="s">
        <v>142</v>
      </c>
      <c r="E154" s="128" t="s">
        <v>1665</v>
      </c>
      <c r="F154" s="129" t="s">
        <v>1666</v>
      </c>
      <c r="G154" s="130" t="s">
        <v>271</v>
      </c>
      <c r="H154" s="131">
        <v>165.5</v>
      </c>
      <c r="I154" s="132"/>
      <c r="J154" s="133">
        <f t="shared" si="10"/>
        <v>0</v>
      </c>
      <c r="K154" s="129" t="s">
        <v>19</v>
      </c>
      <c r="L154" s="32"/>
      <c r="M154" s="134" t="s">
        <v>19</v>
      </c>
      <c r="N154" s="135" t="s">
        <v>43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286</v>
      </c>
      <c r="AT154" s="138" t="s">
        <v>142</v>
      </c>
      <c r="AU154" s="138" t="s">
        <v>82</v>
      </c>
      <c r="AY154" s="17" t="s">
        <v>139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7" t="s">
        <v>80</v>
      </c>
      <c r="BK154" s="139">
        <f t="shared" si="19"/>
        <v>0</v>
      </c>
      <c r="BL154" s="17" t="s">
        <v>286</v>
      </c>
      <c r="BM154" s="138" t="s">
        <v>1667</v>
      </c>
    </row>
    <row r="155" spans="2:65" s="1" customFormat="1" ht="24.25" customHeight="1">
      <c r="B155" s="32"/>
      <c r="C155" s="127" t="s">
        <v>518</v>
      </c>
      <c r="D155" s="127" t="s">
        <v>142</v>
      </c>
      <c r="E155" s="128" t="s">
        <v>1668</v>
      </c>
      <c r="F155" s="129" t="s">
        <v>1669</v>
      </c>
      <c r="G155" s="130" t="s">
        <v>271</v>
      </c>
      <c r="H155" s="131">
        <v>1.5</v>
      </c>
      <c r="I155" s="132"/>
      <c r="J155" s="133">
        <f t="shared" si="10"/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286</v>
      </c>
      <c r="AT155" s="138" t="s">
        <v>142</v>
      </c>
      <c r="AU155" s="138" t="s">
        <v>82</v>
      </c>
      <c r="AY155" s="17" t="s">
        <v>139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80</v>
      </c>
      <c r="BK155" s="139">
        <f t="shared" si="19"/>
        <v>0</v>
      </c>
      <c r="BL155" s="17" t="s">
        <v>286</v>
      </c>
      <c r="BM155" s="138" t="s">
        <v>1670</v>
      </c>
    </row>
    <row r="156" spans="2:65" s="1" customFormat="1" ht="24.25" customHeight="1">
      <c r="B156" s="32"/>
      <c r="C156" s="127" t="s">
        <v>785</v>
      </c>
      <c r="D156" s="127" t="s">
        <v>142</v>
      </c>
      <c r="E156" s="128" t="s">
        <v>1671</v>
      </c>
      <c r="F156" s="129" t="s">
        <v>1672</v>
      </c>
      <c r="G156" s="130" t="s">
        <v>283</v>
      </c>
      <c r="H156" s="131">
        <v>0.47499999999999998</v>
      </c>
      <c r="I156" s="132"/>
      <c r="J156" s="133">
        <f t="shared" si="10"/>
        <v>0</v>
      </c>
      <c r="K156" s="129" t="s">
        <v>19</v>
      </c>
      <c r="L156" s="32"/>
      <c r="M156" s="134" t="s">
        <v>19</v>
      </c>
      <c r="N156" s="135" t="s">
        <v>43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286</v>
      </c>
      <c r="AT156" s="138" t="s">
        <v>142</v>
      </c>
      <c r="AU156" s="138" t="s">
        <v>82</v>
      </c>
      <c r="AY156" s="17" t="s">
        <v>139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7" t="s">
        <v>80</v>
      </c>
      <c r="BK156" s="139">
        <f t="shared" si="19"/>
        <v>0</v>
      </c>
      <c r="BL156" s="17" t="s">
        <v>286</v>
      </c>
      <c r="BM156" s="138" t="s">
        <v>1673</v>
      </c>
    </row>
    <row r="157" spans="2:65" s="11" customFormat="1" ht="22.75" customHeight="1">
      <c r="B157" s="115"/>
      <c r="D157" s="116" t="s">
        <v>71</v>
      </c>
      <c r="E157" s="125" t="s">
        <v>1674</v>
      </c>
      <c r="F157" s="125" t="s">
        <v>1675</v>
      </c>
      <c r="I157" s="118"/>
      <c r="J157" s="126">
        <f>BK157</f>
        <v>0</v>
      </c>
      <c r="L157" s="115"/>
      <c r="M157" s="120"/>
      <c r="P157" s="121">
        <f>SUM(P158:P191)</f>
        <v>0</v>
      </c>
      <c r="R157" s="121">
        <f>SUM(R158:R191)</f>
        <v>0.45538000000000001</v>
      </c>
      <c r="T157" s="122">
        <f>SUM(T158:T191)</f>
        <v>0</v>
      </c>
      <c r="AR157" s="116" t="s">
        <v>82</v>
      </c>
      <c r="AT157" s="123" t="s">
        <v>71</v>
      </c>
      <c r="AU157" s="123" t="s">
        <v>80</v>
      </c>
      <c r="AY157" s="116" t="s">
        <v>139</v>
      </c>
      <c r="BK157" s="124">
        <f>SUM(BK158:BK191)</f>
        <v>0</v>
      </c>
    </row>
    <row r="158" spans="2:65" s="1" customFormat="1" ht="24.25" customHeight="1">
      <c r="B158" s="32"/>
      <c r="C158" s="127" t="s">
        <v>790</v>
      </c>
      <c r="D158" s="127" t="s">
        <v>142</v>
      </c>
      <c r="E158" s="128" t="s">
        <v>1676</v>
      </c>
      <c r="F158" s="129" t="s">
        <v>1677</v>
      </c>
      <c r="G158" s="130" t="s">
        <v>271</v>
      </c>
      <c r="H158" s="131">
        <v>60</v>
      </c>
      <c r="I158" s="132"/>
      <c r="J158" s="133">
        <f t="shared" ref="J158:J167" si="20">ROUND(I158*H158,2)</f>
        <v>0</v>
      </c>
      <c r="K158" s="129" t="s">
        <v>19</v>
      </c>
      <c r="L158" s="32"/>
      <c r="M158" s="134" t="s">
        <v>19</v>
      </c>
      <c r="N158" s="135" t="s">
        <v>43</v>
      </c>
      <c r="P158" s="136">
        <f t="shared" ref="P158:P167" si="21">O158*H158</f>
        <v>0</v>
      </c>
      <c r="Q158" s="136">
        <v>0</v>
      </c>
      <c r="R158" s="136">
        <f t="shared" ref="R158:R167" si="22">Q158*H158</f>
        <v>0</v>
      </c>
      <c r="S158" s="136">
        <v>0</v>
      </c>
      <c r="T158" s="137">
        <f t="shared" ref="T158:T167" si="23">S158*H158</f>
        <v>0</v>
      </c>
      <c r="AR158" s="138" t="s">
        <v>286</v>
      </c>
      <c r="AT158" s="138" t="s">
        <v>142</v>
      </c>
      <c r="AU158" s="138" t="s">
        <v>82</v>
      </c>
      <c r="AY158" s="17" t="s">
        <v>139</v>
      </c>
      <c r="BE158" s="139">
        <f t="shared" ref="BE158:BE167" si="24">IF(N158="základní",J158,0)</f>
        <v>0</v>
      </c>
      <c r="BF158" s="139">
        <f t="shared" ref="BF158:BF167" si="25">IF(N158="snížená",J158,0)</f>
        <v>0</v>
      </c>
      <c r="BG158" s="139">
        <f t="shared" ref="BG158:BG167" si="26">IF(N158="zákl. přenesená",J158,0)</f>
        <v>0</v>
      </c>
      <c r="BH158" s="139">
        <f t="shared" ref="BH158:BH167" si="27">IF(N158="sníž. přenesená",J158,0)</f>
        <v>0</v>
      </c>
      <c r="BI158" s="139">
        <f t="shared" ref="BI158:BI167" si="28">IF(N158="nulová",J158,0)</f>
        <v>0</v>
      </c>
      <c r="BJ158" s="17" t="s">
        <v>80</v>
      </c>
      <c r="BK158" s="139">
        <f t="shared" ref="BK158:BK167" si="29">ROUND(I158*H158,2)</f>
        <v>0</v>
      </c>
      <c r="BL158" s="17" t="s">
        <v>286</v>
      </c>
      <c r="BM158" s="138" t="s">
        <v>1678</v>
      </c>
    </row>
    <row r="159" spans="2:65" s="1" customFormat="1" ht="24.25" customHeight="1">
      <c r="B159" s="32"/>
      <c r="C159" s="127" t="s">
        <v>798</v>
      </c>
      <c r="D159" s="127" t="s">
        <v>142</v>
      </c>
      <c r="E159" s="128" t="s">
        <v>1679</v>
      </c>
      <c r="F159" s="129" t="s">
        <v>1680</v>
      </c>
      <c r="G159" s="130" t="s">
        <v>383</v>
      </c>
      <c r="H159" s="131">
        <v>3</v>
      </c>
      <c r="I159" s="132"/>
      <c r="J159" s="133">
        <f t="shared" si="20"/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286</v>
      </c>
      <c r="AT159" s="138" t="s">
        <v>142</v>
      </c>
      <c r="AU159" s="138" t="s">
        <v>82</v>
      </c>
      <c r="AY159" s="17" t="s">
        <v>139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7" t="s">
        <v>80</v>
      </c>
      <c r="BK159" s="139">
        <f t="shared" si="29"/>
        <v>0</v>
      </c>
      <c r="BL159" s="17" t="s">
        <v>286</v>
      </c>
      <c r="BM159" s="138" t="s">
        <v>1681</v>
      </c>
    </row>
    <row r="160" spans="2:65" s="1" customFormat="1" ht="21.75" customHeight="1">
      <c r="B160" s="32"/>
      <c r="C160" s="127" t="s">
        <v>803</v>
      </c>
      <c r="D160" s="127" t="s">
        <v>142</v>
      </c>
      <c r="E160" s="128" t="s">
        <v>1682</v>
      </c>
      <c r="F160" s="129" t="s">
        <v>1683</v>
      </c>
      <c r="G160" s="130" t="s">
        <v>271</v>
      </c>
      <c r="H160" s="131">
        <v>80</v>
      </c>
      <c r="I160" s="132"/>
      <c r="J160" s="133">
        <f t="shared" si="20"/>
        <v>0</v>
      </c>
      <c r="K160" s="129" t="s">
        <v>19</v>
      </c>
      <c r="L160" s="32"/>
      <c r="M160" s="134" t="s">
        <v>19</v>
      </c>
      <c r="N160" s="135" t="s">
        <v>43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286</v>
      </c>
      <c r="AT160" s="138" t="s">
        <v>142</v>
      </c>
      <c r="AU160" s="138" t="s">
        <v>82</v>
      </c>
      <c r="AY160" s="17" t="s">
        <v>139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7" t="s">
        <v>80</v>
      </c>
      <c r="BK160" s="139">
        <f t="shared" si="29"/>
        <v>0</v>
      </c>
      <c r="BL160" s="17" t="s">
        <v>286</v>
      </c>
      <c r="BM160" s="138" t="s">
        <v>1684</v>
      </c>
    </row>
    <row r="161" spans="2:65" s="1" customFormat="1" ht="24.25" customHeight="1">
      <c r="B161" s="32"/>
      <c r="C161" s="127" t="s">
        <v>810</v>
      </c>
      <c r="D161" s="127" t="s">
        <v>142</v>
      </c>
      <c r="E161" s="128" t="s">
        <v>1685</v>
      </c>
      <c r="F161" s="129" t="s">
        <v>1686</v>
      </c>
      <c r="G161" s="130" t="s">
        <v>383</v>
      </c>
      <c r="H161" s="131">
        <v>8</v>
      </c>
      <c r="I161" s="132"/>
      <c r="J161" s="133">
        <f t="shared" si="20"/>
        <v>0</v>
      </c>
      <c r="K161" s="129" t="s">
        <v>19</v>
      </c>
      <c r="L161" s="32"/>
      <c r="M161" s="134" t="s">
        <v>19</v>
      </c>
      <c r="N161" s="135" t="s">
        <v>43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286</v>
      </c>
      <c r="AT161" s="138" t="s">
        <v>142</v>
      </c>
      <c r="AU161" s="138" t="s">
        <v>82</v>
      </c>
      <c r="AY161" s="17" t="s">
        <v>139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7" t="s">
        <v>80</v>
      </c>
      <c r="BK161" s="139">
        <f t="shared" si="29"/>
        <v>0</v>
      </c>
      <c r="BL161" s="17" t="s">
        <v>286</v>
      </c>
      <c r="BM161" s="138" t="s">
        <v>1687</v>
      </c>
    </row>
    <row r="162" spans="2:65" s="1" customFormat="1" ht="16.5" customHeight="1">
      <c r="B162" s="32"/>
      <c r="C162" s="172" t="s">
        <v>815</v>
      </c>
      <c r="D162" s="172" t="s">
        <v>519</v>
      </c>
      <c r="E162" s="173" t="s">
        <v>1688</v>
      </c>
      <c r="F162" s="174" t="s">
        <v>1689</v>
      </c>
      <c r="G162" s="175" t="s">
        <v>383</v>
      </c>
      <c r="H162" s="176">
        <v>5</v>
      </c>
      <c r="I162" s="177"/>
      <c r="J162" s="178">
        <f t="shared" si="20"/>
        <v>0</v>
      </c>
      <c r="K162" s="174" t="s">
        <v>19</v>
      </c>
      <c r="L162" s="179"/>
      <c r="M162" s="180" t="s">
        <v>19</v>
      </c>
      <c r="N162" s="181" t="s">
        <v>43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423</v>
      </c>
      <c r="AT162" s="138" t="s">
        <v>519</v>
      </c>
      <c r="AU162" s="138" t="s">
        <v>82</v>
      </c>
      <c r="AY162" s="17" t="s">
        <v>139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7" t="s">
        <v>80</v>
      </c>
      <c r="BK162" s="139">
        <f t="shared" si="29"/>
        <v>0</v>
      </c>
      <c r="BL162" s="17" t="s">
        <v>286</v>
      </c>
      <c r="BM162" s="138" t="s">
        <v>1690</v>
      </c>
    </row>
    <row r="163" spans="2:65" s="1" customFormat="1" ht="16.5" customHeight="1">
      <c r="B163" s="32"/>
      <c r="C163" s="172" t="s">
        <v>822</v>
      </c>
      <c r="D163" s="172" t="s">
        <v>519</v>
      </c>
      <c r="E163" s="173" t="s">
        <v>1691</v>
      </c>
      <c r="F163" s="174" t="s">
        <v>1692</v>
      </c>
      <c r="G163" s="175" t="s">
        <v>383</v>
      </c>
      <c r="H163" s="176">
        <v>3</v>
      </c>
      <c r="I163" s="177"/>
      <c r="J163" s="178">
        <f t="shared" si="20"/>
        <v>0</v>
      </c>
      <c r="K163" s="174" t="s">
        <v>146</v>
      </c>
      <c r="L163" s="179"/>
      <c r="M163" s="180" t="s">
        <v>19</v>
      </c>
      <c r="N163" s="181" t="s">
        <v>43</v>
      </c>
      <c r="P163" s="136">
        <f t="shared" si="21"/>
        <v>0</v>
      </c>
      <c r="Q163" s="136">
        <v>3.0000000000000001E-5</v>
      </c>
      <c r="R163" s="136">
        <f t="shared" si="22"/>
        <v>9.0000000000000006E-5</v>
      </c>
      <c r="S163" s="136">
        <v>0</v>
      </c>
      <c r="T163" s="137">
        <f t="shared" si="23"/>
        <v>0</v>
      </c>
      <c r="AR163" s="138" t="s">
        <v>423</v>
      </c>
      <c r="AT163" s="138" t="s">
        <v>519</v>
      </c>
      <c r="AU163" s="138" t="s">
        <v>82</v>
      </c>
      <c r="AY163" s="17" t="s">
        <v>139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7" t="s">
        <v>80</v>
      </c>
      <c r="BK163" s="139">
        <f t="shared" si="29"/>
        <v>0</v>
      </c>
      <c r="BL163" s="17" t="s">
        <v>286</v>
      </c>
      <c r="BM163" s="138" t="s">
        <v>1693</v>
      </c>
    </row>
    <row r="164" spans="2:65" s="1" customFormat="1" ht="24.25" customHeight="1">
      <c r="B164" s="32"/>
      <c r="C164" s="127" t="s">
        <v>829</v>
      </c>
      <c r="D164" s="127" t="s">
        <v>142</v>
      </c>
      <c r="E164" s="128" t="s">
        <v>1694</v>
      </c>
      <c r="F164" s="129" t="s">
        <v>1695</v>
      </c>
      <c r="G164" s="130" t="s">
        <v>383</v>
      </c>
      <c r="H164" s="131">
        <v>2</v>
      </c>
      <c r="I164" s="132"/>
      <c r="J164" s="133">
        <f t="shared" si="20"/>
        <v>0</v>
      </c>
      <c r="K164" s="129" t="s">
        <v>19</v>
      </c>
      <c r="L164" s="32"/>
      <c r="M164" s="134" t="s">
        <v>19</v>
      </c>
      <c r="N164" s="135" t="s">
        <v>43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286</v>
      </c>
      <c r="AT164" s="138" t="s">
        <v>142</v>
      </c>
      <c r="AU164" s="138" t="s">
        <v>82</v>
      </c>
      <c r="AY164" s="17" t="s">
        <v>139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7" t="s">
        <v>80</v>
      </c>
      <c r="BK164" s="139">
        <f t="shared" si="29"/>
        <v>0</v>
      </c>
      <c r="BL164" s="17" t="s">
        <v>286</v>
      </c>
      <c r="BM164" s="138" t="s">
        <v>1696</v>
      </c>
    </row>
    <row r="165" spans="2:65" s="1" customFormat="1" ht="16.5" customHeight="1">
      <c r="B165" s="32"/>
      <c r="C165" s="172" t="s">
        <v>834</v>
      </c>
      <c r="D165" s="172" t="s">
        <v>519</v>
      </c>
      <c r="E165" s="173" t="s">
        <v>1697</v>
      </c>
      <c r="F165" s="174" t="s">
        <v>1698</v>
      </c>
      <c r="G165" s="175" t="s">
        <v>383</v>
      </c>
      <c r="H165" s="176">
        <v>2</v>
      </c>
      <c r="I165" s="177"/>
      <c r="J165" s="178">
        <f t="shared" si="20"/>
        <v>0</v>
      </c>
      <c r="K165" s="174" t="s">
        <v>19</v>
      </c>
      <c r="L165" s="179"/>
      <c r="M165" s="180" t="s">
        <v>19</v>
      </c>
      <c r="N165" s="181" t="s">
        <v>43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423</v>
      </c>
      <c r="AT165" s="138" t="s">
        <v>519</v>
      </c>
      <c r="AU165" s="138" t="s">
        <v>82</v>
      </c>
      <c r="AY165" s="17" t="s">
        <v>139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7" t="s">
        <v>80</v>
      </c>
      <c r="BK165" s="139">
        <f t="shared" si="29"/>
        <v>0</v>
      </c>
      <c r="BL165" s="17" t="s">
        <v>286</v>
      </c>
      <c r="BM165" s="138" t="s">
        <v>1699</v>
      </c>
    </row>
    <row r="166" spans="2:65" s="1" customFormat="1" ht="24.25" customHeight="1">
      <c r="B166" s="32"/>
      <c r="C166" s="127" t="s">
        <v>839</v>
      </c>
      <c r="D166" s="127" t="s">
        <v>142</v>
      </c>
      <c r="E166" s="128" t="s">
        <v>1700</v>
      </c>
      <c r="F166" s="129" t="s">
        <v>1701</v>
      </c>
      <c r="G166" s="130" t="s">
        <v>383</v>
      </c>
      <c r="H166" s="131">
        <v>3</v>
      </c>
      <c r="I166" s="132"/>
      <c r="J166" s="133">
        <f t="shared" si="20"/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286</v>
      </c>
      <c r="AT166" s="138" t="s">
        <v>142</v>
      </c>
      <c r="AU166" s="138" t="s">
        <v>82</v>
      </c>
      <c r="AY166" s="17" t="s">
        <v>139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7" t="s">
        <v>80</v>
      </c>
      <c r="BK166" s="139">
        <f t="shared" si="29"/>
        <v>0</v>
      </c>
      <c r="BL166" s="17" t="s">
        <v>286</v>
      </c>
      <c r="BM166" s="138" t="s">
        <v>1702</v>
      </c>
    </row>
    <row r="167" spans="2:65" s="1" customFormat="1" ht="24.25" customHeight="1">
      <c r="B167" s="32"/>
      <c r="C167" s="127" t="s">
        <v>844</v>
      </c>
      <c r="D167" s="127" t="s">
        <v>142</v>
      </c>
      <c r="E167" s="128" t="s">
        <v>1703</v>
      </c>
      <c r="F167" s="129" t="s">
        <v>1704</v>
      </c>
      <c r="G167" s="130" t="s">
        <v>271</v>
      </c>
      <c r="H167" s="131">
        <v>130</v>
      </c>
      <c r="I167" s="132"/>
      <c r="J167" s="133">
        <f t="shared" si="20"/>
        <v>0</v>
      </c>
      <c r="K167" s="129" t="s">
        <v>146</v>
      </c>
      <c r="L167" s="32"/>
      <c r="M167" s="134" t="s">
        <v>19</v>
      </c>
      <c r="N167" s="135" t="s">
        <v>43</v>
      </c>
      <c r="P167" s="136">
        <f t="shared" si="21"/>
        <v>0</v>
      </c>
      <c r="Q167" s="136">
        <v>7.2999999999999996E-4</v>
      </c>
      <c r="R167" s="136">
        <f t="shared" si="22"/>
        <v>9.4899999999999998E-2</v>
      </c>
      <c r="S167" s="136">
        <v>0</v>
      </c>
      <c r="T167" s="137">
        <f t="shared" si="23"/>
        <v>0</v>
      </c>
      <c r="AR167" s="138" t="s">
        <v>286</v>
      </c>
      <c r="AT167" s="138" t="s">
        <v>142</v>
      </c>
      <c r="AU167" s="138" t="s">
        <v>82</v>
      </c>
      <c r="AY167" s="17" t="s">
        <v>139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80</v>
      </c>
      <c r="BK167" s="139">
        <f t="shared" si="29"/>
        <v>0</v>
      </c>
      <c r="BL167" s="17" t="s">
        <v>286</v>
      </c>
      <c r="BM167" s="138" t="s">
        <v>1705</v>
      </c>
    </row>
    <row r="168" spans="2:65" s="1" customFormat="1" ht="11">
      <c r="B168" s="32"/>
      <c r="D168" s="140" t="s">
        <v>149</v>
      </c>
      <c r="F168" s="141" t="s">
        <v>1706</v>
      </c>
      <c r="I168" s="142"/>
      <c r="L168" s="32"/>
      <c r="M168" s="143"/>
      <c r="T168" s="53"/>
      <c r="AT168" s="17" t="s">
        <v>149</v>
      </c>
      <c r="AU168" s="17" t="s">
        <v>82</v>
      </c>
    </row>
    <row r="169" spans="2:65" s="1" customFormat="1" ht="24.25" customHeight="1">
      <c r="B169" s="32"/>
      <c r="C169" s="127" t="s">
        <v>869</v>
      </c>
      <c r="D169" s="127" t="s">
        <v>142</v>
      </c>
      <c r="E169" s="128" t="s">
        <v>1707</v>
      </c>
      <c r="F169" s="129" t="s">
        <v>1708</v>
      </c>
      <c r="G169" s="130" t="s">
        <v>271</v>
      </c>
      <c r="H169" s="131">
        <v>178</v>
      </c>
      <c r="I169" s="132"/>
      <c r="J169" s="133">
        <f>ROUND(I169*H169,2)</f>
        <v>0</v>
      </c>
      <c r="K169" s="129" t="s">
        <v>146</v>
      </c>
      <c r="L169" s="32"/>
      <c r="M169" s="134" t="s">
        <v>19</v>
      </c>
      <c r="N169" s="135" t="s">
        <v>43</v>
      </c>
      <c r="P169" s="136">
        <f>O169*H169</f>
        <v>0</v>
      </c>
      <c r="Q169" s="136">
        <v>9.7999999999999997E-4</v>
      </c>
      <c r="R169" s="136">
        <f>Q169*H169</f>
        <v>0.17443999999999998</v>
      </c>
      <c r="S169" s="136">
        <v>0</v>
      </c>
      <c r="T169" s="137">
        <f>S169*H169</f>
        <v>0</v>
      </c>
      <c r="AR169" s="138" t="s">
        <v>286</v>
      </c>
      <c r="AT169" s="138" t="s">
        <v>142</v>
      </c>
      <c r="AU169" s="138" t="s">
        <v>82</v>
      </c>
      <c r="AY169" s="17" t="s">
        <v>139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80</v>
      </c>
      <c r="BK169" s="139">
        <f>ROUND(I169*H169,2)</f>
        <v>0</v>
      </c>
      <c r="BL169" s="17" t="s">
        <v>286</v>
      </c>
      <c r="BM169" s="138" t="s">
        <v>1709</v>
      </c>
    </row>
    <row r="170" spans="2:65" s="1" customFormat="1" ht="11">
      <c r="B170" s="32"/>
      <c r="D170" s="140" t="s">
        <v>149</v>
      </c>
      <c r="F170" s="141" t="s">
        <v>1710</v>
      </c>
      <c r="I170" s="142"/>
      <c r="L170" s="32"/>
      <c r="M170" s="143"/>
      <c r="T170" s="53"/>
      <c r="AT170" s="17" t="s">
        <v>149</v>
      </c>
      <c r="AU170" s="17" t="s">
        <v>82</v>
      </c>
    </row>
    <row r="171" spans="2:65" s="1" customFormat="1" ht="24.25" customHeight="1">
      <c r="B171" s="32"/>
      <c r="C171" s="127" t="s">
        <v>874</v>
      </c>
      <c r="D171" s="127" t="s">
        <v>142</v>
      </c>
      <c r="E171" s="128" t="s">
        <v>1711</v>
      </c>
      <c r="F171" s="129" t="s">
        <v>1712</v>
      </c>
      <c r="G171" s="130" t="s">
        <v>271</v>
      </c>
      <c r="H171" s="131">
        <v>52</v>
      </c>
      <c r="I171" s="132"/>
      <c r="J171" s="133">
        <f>ROUND(I171*H171,2)</f>
        <v>0</v>
      </c>
      <c r="K171" s="129" t="s">
        <v>146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1.2999999999999999E-3</v>
      </c>
      <c r="R171" s="136">
        <f>Q171*H171</f>
        <v>6.7599999999999993E-2</v>
      </c>
      <c r="S171" s="136">
        <v>0</v>
      </c>
      <c r="T171" s="137">
        <f>S171*H171</f>
        <v>0</v>
      </c>
      <c r="AR171" s="138" t="s">
        <v>286</v>
      </c>
      <c r="AT171" s="138" t="s">
        <v>142</v>
      </c>
      <c r="AU171" s="138" t="s">
        <v>82</v>
      </c>
      <c r="AY171" s="17" t="s">
        <v>139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286</v>
      </c>
      <c r="BM171" s="138" t="s">
        <v>1713</v>
      </c>
    </row>
    <row r="172" spans="2:65" s="1" customFormat="1" ht="11">
      <c r="B172" s="32"/>
      <c r="D172" s="140" t="s">
        <v>149</v>
      </c>
      <c r="F172" s="141" t="s">
        <v>1714</v>
      </c>
      <c r="I172" s="142"/>
      <c r="L172" s="32"/>
      <c r="M172" s="143"/>
      <c r="T172" s="53"/>
      <c r="AT172" s="17" t="s">
        <v>149</v>
      </c>
      <c r="AU172" s="17" t="s">
        <v>82</v>
      </c>
    </row>
    <row r="173" spans="2:65" s="1" customFormat="1" ht="24.25" customHeight="1">
      <c r="B173" s="32"/>
      <c r="C173" s="127" t="s">
        <v>880</v>
      </c>
      <c r="D173" s="127" t="s">
        <v>142</v>
      </c>
      <c r="E173" s="128" t="s">
        <v>1715</v>
      </c>
      <c r="F173" s="129" t="s">
        <v>1716</v>
      </c>
      <c r="G173" s="130" t="s">
        <v>271</v>
      </c>
      <c r="H173" s="131">
        <v>45</v>
      </c>
      <c r="I173" s="132"/>
      <c r="J173" s="133">
        <f>ROUND(I173*H173,2)</f>
        <v>0</v>
      </c>
      <c r="K173" s="129" t="s">
        <v>146</v>
      </c>
      <c r="L173" s="32"/>
      <c r="M173" s="134" t="s">
        <v>19</v>
      </c>
      <c r="N173" s="135" t="s">
        <v>43</v>
      </c>
      <c r="P173" s="136">
        <f>O173*H173</f>
        <v>0</v>
      </c>
      <c r="Q173" s="136">
        <v>2.63E-3</v>
      </c>
      <c r="R173" s="136">
        <f>Q173*H173</f>
        <v>0.11835</v>
      </c>
      <c r="S173" s="136">
        <v>0</v>
      </c>
      <c r="T173" s="137">
        <f>S173*H173</f>
        <v>0</v>
      </c>
      <c r="AR173" s="138" t="s">
        <v>286</v>
      </c>
      <c r="AT173" s="138" t="s">
        <v>142</v>
      </c>
      <c r="AU173" s="138" t="s">
        <v>82</v>
      </c>
      <c r="AY173" s="17" t="s">
        <v>139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286</v>
      </c>
      <c r="BM173" s="138" t="s">
        <v>1717</v>
      </c>
    </row>
    <row r="174" spans="2:65" s="1" customFormat="1" ht="11">
      <c r="B174" s="32"/>
      <c r="D174" s="140" t="s">
        <v>149</v>
      </c>
      <c r="F174" s="141" t="s">
        <v>1718</v>
      </c>
      <c r="I174" s="142"/>
      <c r="L174" s="32"/>
      <c r="M174" s="143"/>
      <c r="T174" s="53"/>
      <c r="AT174" s="17" t="s">
        <v>149</v>
      </c>
      <c r="AU174" s="17" t="s">
        <v>82</v>
      </c>
    </row>
    <row r="175" spans="2:65" s="1" customFormat="1" ht="37.75" customHeight="1">
      <c r="B175" s="32"/>
      <c r="C175" s="127" t="s">
        <v>901</v>
      </c>
      <c r="D175" s="127" t="s">
        <v>142</v>
      </c>
      <c r="E175" s="128" t="s">
        <v>1719</v>
      </c>
      <c r="F175" s="129" t="s">
        <v>1720</v>
      </c>
      <c r="G175" s="130" t="s">
        <v>271</v>
      </c>
      <c r="H175" s="131">
        <v>113</v>
      </c>
      <c r="I175" s="132"/>
      <c r="J175" s="133">
        <f t="shared" ref="J175:J191" si="30">ROUND(I175*H175,2)</f>
        <v>0</v>
      </c>
      <c r="K175" s="129" t="s">
        <v>19</v>
      </c>
      <c r="L175" s="32"/>
      <c r="M175" s="134" t="s">
        <v>19</v>
      </c>
      <c r="N175" s="135" t="s">
        <v>43</v>
      </c>
      <c r="P175" s="136">
        <f t="shared" ref="P175:P191" si="31">O175*H175</f>
        <v>0</v>
      </c>
      <c r="Q175" s="136">
        <v>0</v>
      </c>
      <c r="R175" s="136">
        <f t="shared" ref="R175:R191" si="32">Q175*H175</f>
        <v>0</v>
      </c>
      <c r="S175" s="136">
        <v>0</v>
      </c>
      <c r="T175" s="137">
        <f t="shared" ref="T175:T191" si="33">S175*H175</f>
        <v>0</v>
      </c>
      <c r="AR175" s="138" t="s">
        <v>286</v>
      </c>
      <c r="AT175" s="138" t="s">
        <v>142</v>
      </c>
      <c r="AU175" s="138" t="s">
        <v>82</v>
      </c>
      <c r="AY175" s="17" t="s">
        <v>139</v>
      </c>
      <c r="BE175" s="139">
        <f t="shared" ref="BE175:BE191" si="34">IF(N175="základní",J175,0)</f>
        <v>0</v>
      </c>
      <c r="BF175" s="139">
        <f t="shared" ref="BF175:BF191" si="35">IF(N175="snížená",J175,0)</f>
        <v>0</v>
      </c>
      <c r="BG175" s="139">
        <f t="shared" ref="BG175:BG191" si="36">IF(N175="zákl. přenesená",J175,0)</f>
        <v>0</v>
      </c>
      <c r="BH175" s="139">
        <f t="shared" ref="BH175:BH191" si="37">IF(N175="sníž. přenesená",J175,0)</f>
        <v>0</v>
      </c>
      <c r="BI175" s="139">
        <f t="shared" ref="BI175:BI191" si="38">IF(N175="nulová",J175,0)</f>
        <v>0</v>
      </c>
      <c r="BJ175" s="17" t="s">
        <v>80</v>
      </c>
      <c r="BK175" s="139">
        <f t="shared" ref="BK175:BK191" si="39">ROUND(I175*H175,2)</f>
        <v>0</v>
      </c>
      <c r="BL175" s="17" t="s">
        <v>286</v>
      </c>
      <c r="BM175" s="138" t="s">
        <v>1721</v>
      </c>
    </row>
    <row r="176" spans="2:65" s="1" customFormat="1" ht="37.75" customHeight="1">
      <c r="B176" s="32"/>
      <c r="C176" s="127" t="s">
        <v>922</v>
      </c>
      <c r="D176" s="127" t="s">
        <v>142</v>
      </c>
      <c r="E176" s="128" t="s">
        <v>1722</v>
      </c>
      <c r="F176" s="129" t="s">
        <v>1723</v>
      </c>
      <c r="G176" s="130" t="s">
        <v>271</v>
      </c>
      <c r="H176" s="131">
        <v>111</v>
      </c>
      <c r="I176" s="132"/>
      <c r="J176" s="133">
        <f t="shared" si="30"/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286</v>
      </c>
      <c r="AT176" s="138" t="s">
        <v>142</v>
      </c>
      <c r="AU176" s="138" t="s">
        <v>82</v>
      </c>
      <c r="AY176" s="17" t="s">
        <v>139</v>
      </c>
      <c r="BE176" s="139">
        <f t="shared" si="34"/>
        <v>0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7" t="s">
        <v>80</v>
      </c>
      <c r="BK176" s="139">
        <f t="shared" si="39"/>
        <v>0</v>
      </c>
      <c r="BL176" s="17" t="s">
        <v>286</v>
      </c>
      <c r="BM176" s="138" t="s">
        <v>1724</v>
      </c>
    </row>
    <row r="177" spans="2:65" s="1" customFormat="1" ht="37.75" customHeight="1">
      <c r="B177" s="32"/>
      <c r="C177" s="127" t="s">
        <v>928</v>
      </c>
      <c r="D177" s="127" t="s">
        <v>142</v>
      </c>
      <c r="E177" s="128" t="s">
        <v>1725</v>
      </c>
      <c r="F177" s="129" t="s">
        <v>1726</v>
      </c>
      <c r="G177" s="130" t="s">
        <v>271</v>
      </c>
      <c r="H177" s="131">
        <v>17</v>
      </c>
      <c r="I177" s="132"/>
      <c r="J177" s="133">
        <f t="shared" si="30"/>
        <v>0</v>
      </c>
      <c r="K177" s="129" t="s">
        <v>19</v>
      </c>
      <c r="L177" s="32"/>
      <c r="M177" s="134" t="s">
        <v>19</v>
      </c>
      <c r="N177" s="135" t="s">
        <v>43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286</v>
      </c>
      <c r="AT177" s="138" t="s">
        <v>142</v>
      </c>
      <c r="AU177" s="138" t="s">
        <v>82</v>
      </c>
      <c r="AY177" s="17" t="s">
        <v>139</v>
      </c>
      <c r="BE177" s="139">
        <f t="shared" si="34"/>
        <v>0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7" t="s">
        <v>80</v>
      </c>
      <c r="BK177" s="139">
        <f t="shared" si="39"/>
        <v>0</v>
      </c>
      <c r="BL177" s="17" t="s">
        <v>286</v>
      </c>
      <c r="BM177" s="138" t="s">
        <v>1727</v>
      </c>
    </row>
    <row r="178" spans="2:65" s="1" customFormat="1" ht="37.75" customHeight="1">
      <c r="B178" s="32"/>
      <c r="C178" s="127" t="s">
        <v>946</v>
      </c>
      <c r="D178" s="127" t="s">
        <v>142</v>
      </c>
      <c r="E178" s="128" t="s">
        <v>1728</v>
      </c>
      <c r="F178" s="129" t="s">
        <v>1729</v>
      </c>
      <c r="G178" s="130" t="s">
        <v>271</v>
      </c>
      <c r="H178" s="131">
        <v>164</v>
      </c>
      <c r="I178" s="132"/>
      <c r="J178" s="133">
        <f t="shared" si="30"/>
        <v>0</v>
      </c>
      <c r="K178" s="129" t="s">
        <v>19</v>
      </c>
      <c r="L178" s="32"/>
      <c r="M178" s="134" t="s">
        <v>19</v>
      </c>
      <c r="N178" s="135" t="s">
        <v>43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286</v>
      </c>
      <c r="AT178" s="138" t="s">
        <v>142</v>
      </c>
      <c r="AU178" s="138" t="s">
        <v>82</v>
      </c>
      <c r="AY178" s="17" t="s">
        <v>139</v>
      </c>
      <c r="BE178" s="139">
        <f t="shared" si="34"/>
        <v>0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7" t="s">
        <v>80</v>
      </c>
      <c r="BK178" s="139">
        <f t="shared" si="39"/>
        <v>0</v>
      </c>
      <c r="BL178" s="17" t="s">
        <v>286</v>
      </c>
      <c r="BM178" s="138" t="s">
        <v>1730</v>
      </c>
    </row>
    <row r="179" spans="2:65" s="1" customFormat="1" ht="16.5" customHeight="1">
      <c r="B179" s="32"/>
      <c r="C179" s="127" t="s">
        <v>950</v>
      </c>
      <c r="D179" s="127" t="s">
        <v>142</v>
      </c>
      <c r="E179" s="128" t="s">
        <v>1731</v>
      </c>
      <c r="F179" s="129" t="s">
        <v>1732</v>
      </c>
      <c r="G179" s="130" t="s">
        <v>271</v>
      </c>
      <c r="H179" s="131">
        <v>53</v>
      </c>
      <c r="I179" s="132"/>
      <c r="J179" s="133">
        <f t="shared" si="30"/>
        <v>0</v>
      </c>
      <c r="K179" s="129" t="s">
        <v>19</v>
      </c>
      <c r="L179" s="32"/>
      <c r="M179" s="134" t="s">
        <v>19</v>
      </c>
      <c r="N179" s="135" t="s">
        <v>43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286</v>
      </c>
      <c r="AT179" s="138" t="s">
        <v>142</v>
      </c>
      <c r="AU179" s="138" t="s">
        <v>82</v>
      </c>
      <c r="AY179" s="17" t="s">
        <v>139</v>
      </c>
      <c r="BE179" s="139">
        <f t="shared" si="34"/>
        <v>0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7" t="s">
        <v>80</v>
      </c>
      <c r="BK179" s="139">
        <f t="shared" si="39"/>
        <v>0</v>
      </c>
      <c r="BL179" s="17" t="s">
        <v>286</v>
      </c>
      <c r="BM179" s="138" t="s">
        <v>1733</v>
      </c>
    </row>
    <row r="180" spans="2:65" s="1" customFormat="1" ht="16.5" customHeight="1">
      <c r="B180" s="32"/>
      <c r="C180" s="127" t="s">
        <v>954</v>
      </c>
      <c r="D180" s="127" t="s">
        <v>142</v>
      </c>
      <c r="E180" s="128" t="s">
        <v>1734</v>
      </c>
      <c r="F180" s="129" t="s">
        <v>1735</v>
      </c>
      <c r="G180" s="130" t="s">
        <v>383</v>
      </c>
      <c r="H180" s="131">
        <v>83</v>
      </c>
      <c r="I180" s="132"/>
      <c r="J180" s="133">
        <f t="shared" si="30"/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286</v>
      </c>
      <c r="AT180" s="138" t="s">
        <v>142</v>
      </c>
      <c r="AU180" s="138" t="s">
        <v>82</v>
      </c>
      <c r="AY180" s="17" t="s">
        <v>139</v>
      </c>
      <c r="BE180" s="139">
        <f t="shared" si="34"/>
        <v>0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7" t="s">
        <v>80</v>
      </c>
      <c r="BK180" s="139">
        <f t="shared" si="39"/>
        <v>0</v>
      </c>
      <c r="BL180" s="17" t="s">
        <v>286</v>
      </c>
      <c r="BM180" s="138" t="s">
        <v>1736</v>
      </c>
    </row>
    <row r="181" spans="2:65" s="1" customFormat="1" ht="21.75" customHeight="1">
      <c r="B181" s="32"/>
      <c r="C181" s="127" t="s">
        <v>958</v>
      </c>
      <c r="D181" s="127" t="s">
        <v>142</v>
      </c>
      <c r="E181" s="128" t="s">
        <v>1737</v>
      </c>
      <c r="F181" s="129" t="s">
        <v>1738</v>
      </c>
      <c r="G181" s="130" t="s">
        <v>383</v>
      </c>
      <c r="H181" s="131">
        <v>2</v>
      </c>
      <c r="I181" s="132"/>
      <c r="J181" s="133">
        <f t="shared" si="30"/>
        <v>0</v>
      </c>
      <c r="K181" s="129" t="s">
        <v>19</v>
      </c>
      <c r="L181" s="32"/>
      <c r="M181" s="134" t="s">
        <v>19</v>
      </c>
      <c r="N181" s="135" t="s">
        <v>43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286</v>
      </c>
      <c r="AT181" s="138" t="s">
        <v>142</v>
      </c>
      <c r="AU181" s="138" t="s">
        <v>82</v>
      </c>
      <c r="AY181" s="17" t="s">
        <v>139</v>
      </c>
      <c r="BE181" s="139">
        <f t="shared" si="34"/>
        <v>0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7" t="s">
        <v>80</v>
      </c>
      <c r="BK181" s="139">
        <f t="shared" si="39"/>
        <v>0</v>
      </c>
      <c r="BL181" s="17" t="s">
        <v>286</v>
      </c>
      <c r="BM181" s="138" t="s">
        <v>1739</v>
      </c>
    </row>
    <row r="182" spans="2:65" s="1" customFormat="1" ht="21.75" customHeight="1">
      <c r="B182" s="32"/>
      <c r="C182" s="127" t="s">
        <v>962</v>
      </c>
      <c r="D182" s="127" t="s">
        <v>142</v>
      </c>
      <c r="E182" s="128" t="s">
        <v>1740</v>
      </c>
      <c r="F182" s="129" t="s">
        <v>1741</v>
      </c>
      <c r="G182" s="130" t="s">
        <v>383</v>
      </c>
      <c r="H182" s="131">
        <v>18</v>
      </c>
      <c r="I182" s="132"/>
      <c r="J182" s="133">
        <f t="shared" si="30"/>
        <v>0</v>
      </c>
      <c r="K182" s="129" t="s">
        <v>19</v>
      </c>
      <c r="L182" s="32"/>
      <c r="M182" s="134" t="s">
        <v>19</v>
      </c>
      <c r="N182" s="135" t="s">
        <v>43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286</v>
      </c>
      <c r="AT182" s="138" t="s">
        <v>142</v>
      </c>
      <c r="AU182" s="138" t="s">
        <v>82</v>
      </c>
      <c r="AY182" s="17" t="s">
        <v>139</v>
      </c>
      <c r="BE182" s="139">
        <f t="shared" si="34"/>
        <v>0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7" t="s">
        <v>80</v>
      </c>
      <c r="BK182" s="139">
        <f t="shared" si="39"/>
        <v>0</v>
      </c>
      <c r="BL182" s="17" t="s">
        <v>286</v>
      </c>
      <c r="BM182" s="138" t="s">
        <v>1742</v>
      </c>
    </row>
    <row r="183" spans="2:65" s="1" customFormat="1" ht="16.5" customHeight="1">
      <c r="B183" s="32"/>
      <c r="C183" s="127" t="s">
        <v>968</v>
      </c>
      <c r="D183" s="127" t="s">
        <v>142</v>
      </c>
      <c r="E183" s="128" t="s">
        <v>1743</v>
      </c>
      <c r="F183" s="129" t="s">
        <v>1744</v>
      </c>
      <c r="G183" s="130" t="s">
        <v>1745</v>
      </c>
      <c r="H183" s="131">
        <v>1</v>
      </c>
      <c r="I183" s="132"/>
      <c r="J183" s="133">
        <f t="shared" si="30"/>
        <v>0</v>
      </c>
      <c r="K183" s="129" t="s">
        <v>19</v>
      </c>
      <c r="L183" s="32"/>
      <c r="M183" s="134" t="s">
        <v>19</v>
      </c>
      <c r="N183" s="135" t="s">
        <v>43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286</v>
      </c>
      <c r="AT183" s="138" t="s">
        <v>142</v>
      </c>
      <c r="AU183" s="138" t="s">
        <v>82</v>
      </c>
      <c r="AY183" s="17" t="s">
        <v>139</v>
      </c>
      <c r="BE183" s="139">
        <f t="shared" si="34"/>
        <v>0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7" t="s">
        <v>80</v>
      </c>
      <c r="BK183" s="139">
        <f t="shared" si="39"/>
        <v>0</v>
      </c>
      <c r="BL183" s="17" t="s">
        <v>286</v>
      </c>
      <c r="BM183" s="138" t="s">
        <v>1746</v>
      </c>
    </row>
    <row r="184" spans="2:65" s="1" customFormat="1" ht="21.75" customHeight="1">
      <c r="B184" s="32"/>
      <c r="C184" s="127" t="s">
        <v>972</v>
      </c>
      <c r="D184" s="127" t="s">
        <v>142</v>
      </c>
      <c r="E184" s="128" t="s">
        <v>1747</v>
      </c>
      <c r="F184" s="129" t="s">
        <v>1748</v>
      </c>
      <c r="G184" s="130" t="s">
        <v>383</v>
      </c>
      <c r="H184" s="131">
        <v>10</v>
      </c>
      <c r="I184" s="132"/>
      <c r="J184" s="133">
        <f t="shared" si="30"/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286</v>
      </c>
      <c r="AT184" s="138" t="s">
        <v>142</v>
      </c>
      <c r="AU184" s="138" t="s">
        <v>82</v>
      </c>
      <c r="AY184" s="17" t="s">
        <v>139</v>
      </c>
      <c r="BE184" s="139">
        <f t="shared" si="34"/>
        <v>0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7" t="s">
        <v>80</v>
      </c>
      <c r="BK184" s="139">
        <f t="shared" si="39"/>
        <v>0</v>
      </c>
      <c r="BL184" s="17" t="s">
        <v>286</v>
      </c>
      <c r="BM184" s="138" t="s">
        <v>1749</v>
      </c>
    </row>
    <row r="185" spans="2:65" s="1" customFormat="1" ht="24.25" customHeight="1">
      <c r="B185" s="32"/>
      <c r="C185" s="127" t="s">
        <v>977</v>
      </c>
      <c r="D185" s="127" t="s">
        <v>142</v>
      </c>
      <c r="E185" s="128" t="s">
        <v>1750</v>
      </c>
      <c r="F185" s="129" t="s">
        <v>1751</v>
      </c>
      <c r="G185" s="130" t="s">
        <v>383</v>
      </c>
      <c r="H185" s="131">
        <v>1</v>
      </c>
      <c r="I185" s="132"/>
      <c r="J185" s="133">
        <f t="shared" si="30"/>
        <v>0</v>
      </c>
      <c r="K185" s="129" t="s">
        <v>19</v>
      </c>
      <c r="L185" s="32"/>
      <c r="M185" s="134" t="s">
        <v>19</v>
      </c>
      <c r="N185" s="135" t="s">
        <v>43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286</v>
      </c>
      <c r="AT185" s="138" t="s">
        <v>142</v>
      </c>
      <c r="AU185" s="138" t="s">
        <v>82</v>
      </c>
      <c r="AY185" s="17" t="s">
        <v>139</v>
      </c>
      <c r="BE185" s="139">
        <f t="shared" si="34"/>
        <v>0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7" t="s">
        <v>80</v>
      </c>
      <c r="BK185" s="139">
        <f t="shared" si="39"/>
        <v>0</v>
      </c>
      <c r="BL185" s="17" t="s">
        <v>286</v>
      </c>
      <c r="BM185" s="138" t="s">
        <v>1752</v>
      </c>
    </row>
    <row r="186" spans="2:65" s="1" customFormat="1" ht="24.25" customHeight="1">
      <c r="B186" s="32"/>
      <c r="C186" s="127" t="s">
        <v>982</v>
      </c>
      <c r="D186" s="127" t="s">
        <v>142</v>
      </c>
      <c r="E186" s="128" t="s">
        <v>1753</v>
      </c>
      <c r="F186" s="129" t="s">
        <v>1754</v>
      </c>
      <c r="G186" s="130" t="s">
        <v>383</v>
      </c>
      <c r="H186" s="131">
        <v>2</v>
      </c>
      <c r="I186" s="132"/>
      <c r="J186" s="133">
        <f t="shared" si="30"/>
        <v>0</v>
      </c>
      <c r="K186" s="129" t="s">
        <v>19</v>
      </c>
      <c r="L186" s="32"/>
      <c r="M186" s="134" t="s">
        <v>19</v>
      </c>
      <c r="N186" s="135" t="s">
        <v>43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286</v>
      </c>
      <c r="AT186" s="138" t="s">
        <v>142</v>
      </c>
      <c r="AU186" s="138" t="s">
        <v>82</v>
      </c>
      <c r="AY186" s="17" t="s">
        <v>139</v>
      </c>
      <c r="BE186" s="139">
        <f t="shared" si="34"/>
        <v>0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7" t="s">
        <v>80</v>
      </c>
      <c r="BK186" s="139">
        <f t="shared" si="39"/>
        <v>0</v>
      </c>
      <c r="BL186" s="17" t="s">
        <v>286</v>
      </c>
      <c r="BM186" s="138" t="s">
        <v>1755</v>
      </c>
    </row>
    <row r="187" spans="2:65" s="1" customFormat="1" ht="24.25" customHeight="1">
      <c r="B187" s="32"/>
      <c r="C187" s="127" t="s">
        <v>987</v>
      </c>
      <c r="D187" s="127" t="s">
        <v>142</v>
      </c>
      <c r="E187" s="128" t="s">
        <v>1756</v>
      </c>
      <c r="F187" s="129" t="s">
        <v>1757</v>
      </c>
      <c r="G187" s="130" t="s">
        <v>383</v>
      </c>
      <c r="H187" s="131">
        <v>7</v>
      </c>
      <c r="I187" s="132"/>
      <c r="J187" s="133">
        <f t="shared" si="30"/>
        <v>0</v>
      </c>
      <c r="K187" s="129" t="s">
        <v>19</v>
      </c>
      <c r="L187" s="32"/>
      <c r="M187" s="134" t="s">
        <v>19</v>
      </c>
      <c r="N187" s="135" t="s">
        <v>43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286</v>
      </c>
      <c r="AT187" s="138" t="s">
        <v>142</v>
      </c>
      <c r="AU187" s="138" t="s">
        <v>82</v>
      </c>
      <c r="AY187" s="17" t="s">
        <v>139</v>
      </c>
      <c r="BE187" s="139">
        <f t="shared" si="34"/>
        <v>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7" t="s">
        <v>80</v>
      </c>
      <c r="BK187" s="139">
        <f t="shared" si="39"/>
        <v>0</v>
      </c>
      <c r="BL187" s="17" t="s">
        <v>286</v>
      </c>
      <c r="BM187" s="138" t="s">
        <v>1758</v>
      </c>
    </row>
    <row r="188" spans="2:65" s="1" customFormat="1" ht="24.25" customHeight="1">
      <c r="B188" s="32"/>
      <c r="C188" s="127" t="s">
        <v>994</v>
      </c>
      <c r="D188" s="127" t="s">
        <v>142</v>
      </c>
      <c r="E188" s="128" t="s">
        <v>1759</v>
      </c>
      <c r="F188" s="129" t="s">
        <v>1760</v>
      </c>
      <c r="G188" s="130" t="s">
        <v>383</v>
      </c>
      <c r="H188" s="131">
        <v>26</v>
      </c>
      <c r="I188" s="132"/>
      <c r="J188" s="133">
        <f t="shared" si="30"/>
        <v>0</v>
      </c>
      <c r="K188" s="129" t="s">
        <v>19</v>
      </c>
      <c r="L188" s="32"/>
      <c r="M188" s="134" t="s">
        <v>19</v>
      </c>
      <c r="N188" s="135" t="s">
        <v>43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286</v>
      </c>
      <c r="AT188" s="138" t="s">
        <v>142</v>
      </c>
      <c r="AU188" s="138" t="s">
        <v>82</v>
      </c>
      <c r="AY188" s="17" t="s">
        <v>139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7" t="s">
        <v>80</v>
      </c>
      <c r="BK188" s="139">
        <f t="shared" si="39"/>
        <v>0</v>
      </c>
      <c r="BL188" s="17" t="s">
        <v>286</v>
      </c>
      <c r="BM188" s="138" t="s">
        <v>1761</v>
      </c>
    </row>
    <row r="189" spans="2:65" s="1" customFormat="1" ht="24.25" customHeight="1">
      <c r="B189" s="32"/>
      <c r="C189" s="127" t="s">
        <v>999</v>
      </c>
      <c r="D189" s="127" t="s">
        <v>142</v>
      </c>
      <c r="E189" s="128" t="s">
        <v>1762</v>
      </c>
      <c r="F189" s="129" t="s">
        <v>1763</v>
      </c>
      <c r="G189" s="130" t="s">
        <v>383</v>
      </c>
      <c r="H189" s="131">
        <v>2</v>
      </c>
      <c r="I189" s="132"/>
      <c r="J189" s="133">
        <f t="shared" si="30"/>
        <v>0</v>
      </c>
      <c r="K189" s="129" t="s">
        <v>19</v>
      </c>
      <c r="L189" s="32"/>
      <c r="M189" s="134" t="s">
        <v>19</v>
      </c>
      <c r="N189" s="135" t="s">
        <v>43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286</v>
      </c>
      <c r="AT189" s="138" t="s">
        <v>142</v>
      </c>
      <c r="AU189" s="138" t="s">
        <v>82</v>
      </c>
      <c r="AY189" s="17" t="s">
        <v>139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7" t="s">
        <v>80</v>
      </c>
      <c r="BK189" s="139">
        <f t="shared" si="39"/>
        <v>0</v>
      </c>
      <c r="BL189" s="17" t="s">
        <v>286</v>
      </c>
      <c r="BM189" s="138" t="s">
        <v>1764</v>
      </c>
    </row>
    <row r="190" spans="2:65" s="1" customFormat="1" ht="24.25" customHeight="1">
      <c r="B190" s="32"/>
      <c r="C190" s="127" t="s">
        <v>1004</v>
      </c>
      <c r="D190" s="127" t="s">
        <v>142</v>
      </c>
      <c r="E190" s="128" t="s">
        <v>1765</v>
      </c>
      <c r="F190" s="129" t="s">
        <v>1766</v>
      </c>
      <c r="G190" s="130" t="s">
        <v>271</v>
      </c>
      <c r="H190" s="131">
        <v>405</v>
      </c>
      <c r="I190" s="132"/>
      <c r="J190" s="133">
        <f t="shared" si="30"/>
        <v>0</v>
      </c>
      <c r="K190" s="129" t="s">
        <v>19</v>
      </c>
      <c r="L190" s="32"/>
      <c r="M190" s="134" t="s">
        <v>19</v>
      </c>
      <c r="N190" s="135" t="s">
        <v>43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286</v>
      </c>
      <c r="AT190" s="138" t="s">
        <v>142</v>
      </c>
      <c r="AU190" s="138" t="s">
        <v>82</v>
      </c>
      <c r="AY190" s="17" t="s">
        <v>139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7" t="s">
        <v>80</v>
      </c>
      <c r="BK190" s="139">
        <f t="shared" si="39"/>
        <v>0</v>
      </c>
      <c r="BL190" s="17" t="s">
        <v>286</v>
      </c>
      <c r="BM190" s="138" t="s">
        <v>1767</v>
      </c>
    </row>
    <row r="191" spans="2:65" s="1" customFormat="1" ht="24.25" customHeight="1">
      <c r="B191" s="32"/>
      <c r="C191" s="127" t="s">
        <v>1009</v>
      </c>
      <c r="D191" s="127" t="s">
        <v>142</v>
      </c>
      <c r="E191" s="128" t="s">
        <v>1768</v>
      </c>
      <c r="F191" s="129" t="s">
        <v>1769</v>
      </c>
      <c r="G191" s="130" t="s">
        <v>1770</v>
      </c>
      <c r="H191" s="188"/>
      <c r="I191" s="132"/>
      <c r="J191" s="133">
        <f t="shared" si="30"/>
        <v>0</v>
      </c>
      <c r="K191" s="129" t="s">
        <v>19</v>
      </c>
      <c r="L191" s="32"/>
      <c r="M191" s="134" t="s">
        <v>19</v>
      </c>
      <c r="N191" s="135" t="s">
        <v>43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286</v>
      </c>
      <c r="AT191" s="138" t="s">
        <v>142</v>
      </c>
      <c r="AU191" s="138" t="s">
        <v>82</v>
      </c>
      <c r="AY191" s="17" t="s">
        <v>139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80</v>
      </c>
      <c r="BK191" s="139">
        <f t="shared" si="39"/>
        <v>0</v>
      </c>
      <c r="BL191" s="17" t="s">
        <v>286</v>
      </c>
      <c r="BM191" s="138" t="s">
        <v>1771</v>
      </c>
    </row>
    <row r="192" spans="2:65" s="11" customFormat="1" ht="22.75" customHeight="1">
      <c r="B192" s="115"/>
      <c r="D192" s="116" t="s">
        <v>71</v>
      </c>
      <c r="E192" s="125" t="s">
        <v>1772</v>
      </c>
      <c r="F192" s="125" t="s">
        <v>1773</v>
      </c>
      <c r="I192" s="118"/>
      <c r="J192" s="126">
        <f>BK192</f>
        <v>0</v>
      </c>
      <c r="L192" s="115"/>
      <c r="M192" s="120"/>
      <c r="P192" s="121">
        <f>SUM(P193:P195)</f>
        <v>0</v>
      </c>
      <c r="R192" s="121">
        <f>SUM(R193:R195)</f>
        <v>0</v>
      </c>
      <c r="T192" s="122">
        <f>SUM(T193:T195)</f>
        <v>0</v>
      </c>
      <c r="AR192" s="116" t="s">
        <v>82</v>
      </c>
      <c r="AT192" s="123" t="s">
        <v>71</v>
      </c>
      <c r="AU192" s="123" t="s">
        <v>80</v>
      </c>
      <c r="AY192" s="116" t="s">
        <v>139</v>
      </c>
      <c r="BK192" s="124">
        <f>SUM(BK193:BK195)</f>
        <v>0</v>
      </c>
    </row>
    <row r="193" spans="2:65" s="1" customFormat="1" ht="24.25" customHeight="1">
      <c r="B193" s="32"/>
      <c r="C193" s="127" t="s">
        <v>1014</v>
      </c>
      <c r="D193" s="127" t="s">
        <v>142</v>
      </c>
      <c r="E193" s="128" t="s">
        <v>1774</v>
      </c>
      <c r="F193" s="129" t="s">
        <v>1775</v>
      </c>
      <c r="G193" s="130" t="s">
        <v>271</v>
      </c>
      <c r="H193" s="131">
        <v>25</v>
      </c>
      <c r="I193" s="132"/>
      <c r="J193" s="133">
        <f>ROUND(I193*H193,2)</f>
        <v>0</v>
      </c>
      <c r="K193" s="129" t="s">
        <v>19</v>
      </c>
      <c r="L193" s="32"/>
      <c r="M193" s="134" t="s">
        <v>19</v>
      </c>
      <c r="N193" s="135" t="s">
        <v>43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286</v>
      </c>
      <c r="AT193" s="138" t="s">
        <v>142</v>
      </c>
      <c r="AU193" s="138" t="s">
        <v>82</v>
      </c>
      <c r="AY193" s="17" t="s">
        <v>139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80</v>
      </c>
      <c r="BK193" s="139">
        <f>ROUND(I193*H193,2)</f>
        <v>0</v>
      </c>
      <c r="BL193" s="17" t="s">
        <v>286</v>
      </c>
      <c r="BM193" s="138" t="s">
        <v>1776</v>
      </c>
    </row>
    <row r="194" spans="2:65" s="1" customFormat="1" ht="24.25" customHeight="1">
      <c r="B194" s="32"/>
      <c r="C194" s="127" t="s">
        <v>1019</v>
      </c>
      <c r="D194" s="127" t="s">
        <v>142</v>
      </c>
      <c r="E194" s="128" t="s">
        <v>1777</v>
      </c>
      <c r="F194" s="129" t="s">
        <v>1778</v>
      </c>
      <c r="G194" s="130" t="s">
        <v>271</v>
      </c>
      <c r="H194" s="131">
        <v>20</v>
      </c>
      <c r="I194" s="132"/>
      <c r="J194" s="133">
        <f>ROUND(I194*H194,2)</f>
        <v>0</v>
      </c>
      <c r="K194" s="129" t="s">
        <v>19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286</v>
      </c>
      <c r="AT194" s="138" t="s">
        <v>142</v>
      </c>
      <c r="AU194" s="138" t="s">
        <v>82</v>
      </c>
      <c r="AY194" s="17" t="s">
        <v>139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80</v>
      </c>
      <c r="BK194" s="139">
        <f>ROUND(I194*H194,2)</f>
        <v>0</v>
      </c>
      <c r="BL194" s="17" t="s">
        <v>286</v>
      </c>
      <c r="BM194" s="138" t="s">
        <v>1779</v>
      </c>
    </row>
    <row r="195" spans="2:65" s="1" customFormat="1" ht="24.25" customHeight="1">
      <c r="B195" s="32"/>
      <c r="C195" s="127" t="s">
        <v>1024</v>
      </c>
      <c r="D195" s="127" t="s">
        <v>142</v>
      </c>
      <c r="E195" s="128" t="s">
        <v>1780</v>
      </c>
      <c r="F195" s="129" t="s">
        <v>1781</v>
      </c>
      <c r="G195" s="130" t="s">
        <v>1770</v>
      </c>
      <c r="H195" s="188"/>
      <c r="I195" s="132"/>
      <c r="J195" s="133">
        <f>ROUND(I195*H195,2)</f>
        <v>0</v>
      </c>
      <c r="K195" s="129" t="s">
        <v>19</v>
      </c>
      <c r="L195" s="32"/>
      <c r="M195" s="134" t="s">
        <v>19</v>
      </c>
      <c r="N195" s="135" t="s">
        <v>43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286</v>
      </c>
      <c r="AT195" s="138" t="s">
        <v>142</v>
      </c>
      <c r="AU195" s="138" t="s">
        <v>82</v>
      </c>
      <c r="AY195" s="17" t="s">
        <v>139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80</v>
      </c>
      <c r="BK195" s="139">
        <f>ROUND(I195*H195,2)</f>
        <v>0</v>
      </c>
      <c r="BL195" s="17" t="s">
        <v>286</v>
      </c>
      <c r="BM195" s="138" t="s">
        <v>1782</v>
      </c>
    </row>
    <row r="196" spans="2:65" s="11" customFormat="1" ht="22.75" customHeight="1">
      <c r="B196" s="115"/>
      <c r="D196" s="116" t="s">
        <v>71</v>
      </c>
      <c r="E196" s="125" t="s">
        <v>1783</v>
      </c>
      <c r="F196" s="125" t="s">
        <v>1784</v>
      </c>
      <c r="I196" s="118"/>
      <c r="J196" s="126">
        <f>BK196</f>
        <v>0</v>
      </c>
      <c r="L196" s="115"/>
      <c r="M196" s="120"/>
      <c r="P196" s="121">
        <f>SUM(P197:P218)</f>
        <v>0</v>
      </c>
      <c r="R196" s="121">
        <f>SUM(R197:R218)</f>
        <v>0</v>
      </c>
      <c r="T196" s="122">
        <f>SUM(T197:T218)</f>
        <v>0</v>
      </c>
      <c r="AR196" s="116" t="s">
        <v>82</v>
      </c>
      <c r="AT196" s="123" t="s">
        <v>71</v>
      </c>
      <c r="AU196" s="123" t="s">
        <v>80</v>
      </c>
      <c r="AY196" s="116" t="s">
        <v>139</v>
      </c>
      <c r="BK196" s="124">
        <f>SUM(BK197:BK218)</f>
        <v>0</v>
      </c>
    </row>
    <row r="197" spans="2:65" s="1" customFormat="1" ht="16.5" customHeight="1">
      <c r="B197" s="32"/>
      <c r="C197" s="127" t="s">
        <v>1031</v>
      </c>
      <c r="D197" s="127" t="s">
        <v>142</v>
      </c>
      <c r="E197" s="128" t="s">
        <v>1785</v>
      </c>
      <c r="F197" s="129" t="s">
        <v>1786</v>
      </c>
      <c r="G197" s="130" t="s">
        <v>1787</v>
      </c>
      <c r="H197" s="131">
        <v>3</v>
      </c>
      <c r="I197" s="132"/>
      <c r="J197" s="133">
        <f t="shared" ref="J197:J218" si="40">ROUND(I197*H197,2)</f>
        <v>0</v>
      </c>
      <c r="K197" s="129" t="s">
        <v>19</v>
      </c>
      <c r="L197" s="32"/>
      <c r="M197" s="134" t="s">
        <v>19</v>
      </c>
      <c r="N197" s="135" t="s">
        <v>43</v>
      </c>
      <c r="P197" s="136">
        <f t="shared" ref="P197:P218" si="41">O197*H197</f>
        <v>0</v>
      </c>
      <c r="Q197" s="136">
        <v>0</v>
      </c>
      <c r="R197" s="136">
        <f t="shared" ref="R197:R218" si="42">Q197*H197</f>
        <v>0</v>
      </c>
      <c r="S197" s="136">
        <v>0</v>
      </c>
      <c r="T197" s="137">
        <f t="shared" ref="T197:T218" si="43">S197*H197</f>
        <v>0</v>
      </c>
      <c r="AR197" s="138" t="s">
        <v>286</v>
      </c>
      <c r="AT197" s="138" t="s">
        <v>142</v>
      </c>
      <c r="AU197" s="138" t="s">
        <v>82</v>
      </c>
      <c r="AY197" s="17" t="s">
        <v>139</v>
      </c>
      <c r="BE197" s="139">
        <f t="shared" ref="BE197:BE218" si="44">IF(N197="základní",J197,0)</f>
        <v>0</v>
      </c>
      <c r="BF197" s="139">
        <f t="shared" ref="BF197:BF218" si="45">IF(N197="snížená",J197,0)</f>
        <v>0</v>
      </c>
      <c r="BG197" s="139">
        <f t="shared" ref="BG197:BG218" si="46">IF(N197="zákl. přenesená",J197,0)</f>
        <v>0</v>
      </c>
      <c r="BH197" s="139">
        <f t="shared" ref="BH197:BH218" si="47">IF(N197="sníž. přenesená",J197,0)</f>
        <v>0</v>
      </c>
      <c r="BI197" s="139">
        <f t="shared" ref="BI197:BI218" si="48">IF(N197="nulová",J197,0)</f>
        <v>0</v>
      </c>
      <c r="BJ197" s="17" t="s">
        <v>80</v>
      </c>
      <c r="BK197" s="139">
        <f t="shared" ref="BK197:BK218" si="49">ROUND(I197*H197,2)</f>
        <v>0</v>
      </c>
      <c r="BL197" s="17" t="s">
        <v>286</v>
      </c>
      <c r="BM197" s="138" t="s">
        <v>1788</v>
      </c>
    </row>
    <row r="198" spans="2:65" s="1" customFormat="1" ht="24.25" customHeight="1">
      <c r="B198" s="32"/>
      <c r="C198" s="127" t="s">
        <v>1036</v>
      </c>
      <c r="D198" s="127" t="s">
        <v>142</v>
      </c>
      <c r="E198" s="128" t="s">
        <v>1789</v>
      </c>
      <c r="F198" s="129" t="s">
        <v>1790</v>
      </c>
      <c r="G198" s="130" t="s">
        <v>1787</v>
      </c>
      <c r="H198" s="131">
        <v>1</v>
      </c>
      <c r="I198" s="132"/>
      <c r="J198" s="133">
        <f t="shared" si="40"/>
        <v>0</v>
      </c>
      <c r="K198" s="129" t="s">
        <v>19</v>
      </c>
      <c r="L198" s="32"/>
      <c r="M198" s="134" t="s">
        <v>19</v>
      </c>
      <c r="N198" s="135" t="s">
        <v>43</v>
      </c>
      <c r="P198" s="136">
        <f t="shared" si="41"/>
        <v>0</v>
      </c>
      <c r="Q198" s="136">
        <v>0</v>
      </c>
      <c r="R198" s="136">
        <f t="shared" si="42"/>
        <v>0</v>
      </c>
      <c r="S198" s="136">
        <v>0</v>
      </c>
      <c r="T198" s="137">
        <f t="shared" si="43"/>
        <v>0</v>
      </c>
      <c r="AR198" s="138" t="s">
        <v>286</v>
      </c>
      <c r="AT198" s="138" t="s">
        <v>142</v>
      </c>
      <c r="AU198" s="138" t="s">
        <v>82</v>
      </c>
      <c r="AY198" s="17" t="s">
        <v>139</v>
      </c>
      <c r="BE198" s="139">
        <f t="shared" si="44"/>
        <v>0</v>
      </c>
      <c r="BF198" s="139">
        <f t="shared" si="45"/>
        <v>0</v>
      </c>
      <c r="BG198" s="139">
        <f t="shared" si="46"/>
        <v>0</v>
      </c>
      <c r="BH198" s="139">
        <f t="shared" si="47"/>
        <v>0</v>
      </c>
      <c r="BI198" s="139">
        <f t="shared" si="48"/>
        <v>0</v>
      </c>
      <c r="BJ198" s="17" t="s">
        <v>80</v>
      </c>
      <c r="BK198" s="139">
        <f t="shared" si="49"/>
        <v>0</v>
      </c>
      <c r="BL198" s="17" t="s">
        <v>286</v>
      </c>
      <c r="BM198" s="138" t="s">
        <v>1791</v>
      </c>
    </row>
    <row r="199" spans="2:65" s="1" customFormat="1" ht="24.25" customHeight="1">
      <c r="B199" s="32"/>
      <c r="C199" s="127" t="s">
        <v>1041</v>
      </c>
      <c r="D199" s="127" t="s">
        <v>142</v>
      </c>
      <c r="E199" s="128" t="s">
        <v>1792</v>
      </c>
      <c r="F199" s="129" t="s">
        <v>1793</v>
      </c>
      <c r="G199" s="130" t="s">
        <v>1787</v>
      </c>
      <c r="H199" s="131">
        <v>4</v>
      </c>
      <c r="I199" s="132"/>
      <c r="J199" s="133">
        <f t="shared" si="40"/>
        <v>0</v>
      </c>
      <c r="K199" s="129" t="s">
        <v>19</v>
      </c>
      <c r="L199" s="32"/>
      <c r="M199" s="134" t="s">
        <v>19</v>
      </c>
      <c r="N199" s="135" t="s">
        <v>43</v>
      </c>
      <c r="P199" s="136">
        <f t="shared" si="41"/>
        <v>0</v>
      </c>
      <c r="Q199" s="136">
        <v>0</v>
      </c>
      <c r="R199" s="136">
        <f t="shared" si="42"/>
        <v>0</v>
      </c>
      <c r="S199" s="136">
        <v>0</v>
      </c>
      <c r="T199" s="137">
        <f t="shared" si="43"/>
        <v>0</v>
      </c>
      <c r="AR199" s="138" t="s">
        <v>286</v>
      </c>
      <c r="AT199" s="138" t="s">
        <v>142</v>
      </c>
      <c r="AU199" s="138" t="s">
        <v>82</v>
      </c>
      <c r="AY199" s="17" t="s">
        <v>139</v>
      </c>
      <c r="BE199" s="139">
        <f t="shared" si="44"/>
        <v>0</v>
      </c>
      <c r="BF199" s="139">
        <f t="shared" si="45"/>
        <v>0</v>
      </c>
      <c r="BG199" s="139">
        <f t="shared" si="46"/>
        <v>0</v>
      </c>
      <c r="BH199" s="139">
        <f t="shared" si="47"/>
        <v>0</v>
      </c>
      <c r="BI199" s="139">
        <f t="shared" si="48"/>
        <v>0</v>
      </c>
      <c r="BJ199" s="17" t="s">
        <v>80</v>
      </c>
      <c r="BK199" s="139">
        <f t="shared" si="49"/>
        <v>0</v>
      </c>
      <c r="BL199" s="17" t="s">
        <v>286</v>
      </c>
      <c r="BM199" s="138" t="s">
        <v>1794</v>
      </c>
    </row>
    <row r="200" spans="2:65" s="1" customFormat="1" ht="24.25" customHeight="1">
      <c r="B200" s="32"/>
      <c r="C200" s="127" t="s">
        <v>1046</v>
      </c>
      <c r="D200" s="127" t="s">
        <v>142</v>
      </c>
      <c r="E200" s="128" t="s">
        <v>1795</v>
      </c>
      <c r="F200" s="129" t="s">
        <v>1796</v>
      </c>
      <c r="G200" s="130" t="s">
        <v>1787</v>
      </c>
      <c r="H200" s="131">
        <v>1</v>
      </c>
      <c r="I200" s="132"/>
      <c r="J200" s="133">
        <f t="shared" si="40"/>
        <v>0</v>
      </c>
      <c r="K200" s="129" t="s">
        <v>19</v>
      </c>
      <c r="L200" s="32"/>
      <c r="M200" s="134" t="s">
        <v>19</v>
      </c>
      <c r="N200" s="135" t="s">
        <v>43</v>
      </c>
      <c r="P200" s="136">
        <f t="shared" si="41"/>
        <v>0</v>
      </c>
      <c r="Q200" s="136">
        <v>0</v>
      </c>
      <c r="R200" s="136">
        <f t="shared" si="42"/>
        <v>0</v>
      </c>
      <c r="S200" s="136">
        <v>0</v>
      </c>
      <c r="T200" s="137">
        <f t="shared" si="43"/>
        <v>0</v>
      </c>
      <c r="AR200" s="138" t="s">
        <v>286</v>
      </c>
      <c r="AT200" s="138" t="s">
        <v>142</v>
      </c>
      <c r="AU200" s="138" t="s">
        <v>82</v>
      </c>
      <c r="AY200" s="17" t="s">
        <v>139</v>
      </c>
      <c r="BE200" s="139">
        <f t="shared" si="44"/>
        <v>0</v>
      </c>
      <c r="BF200" s="139">
        <f t="shared" si="45"/>
        <v>0</v>
      </c>
      <c r="BG200" s="139">
        <f t="shared" si="46"/>
        <v>0</v>
      </c>
      <c r="BH200" s="139">
        <f t="shared" si="47"/>
        <v>0</v>
      </c>
      <c r="BI200" s="139">
        <f t="shared" si="48"/>
        <v>0</v>
      </c>
      <c r="BJ200" s="17" t="s">
        <v>80</v>
      </c>
      <c r="BK200" s="139">
        <f t="shared" si="49"/>
        <v>0</v>
      </c>
      <c r="BL200" s="17" t="s">
        <v>286</v>
      </c>
      <c r="BM200" s="138" t="s">
        <v>1797</v>
      </c>
    </row>
    <row r="201" spans="2:65" s="1" customFormat="1" ht="16.5" customHeight="1">
      <c r="B201" s="32"/>
      <c r="C201" s="127" t="s">
        <v>1053</v>
      </c>
      <c r="D201" s="127" t="s">
        <v>142</v>
      </c>
      <c r="E201" s="128" t="s">
        <v>1798</v>
      </c>
      <c r="F201" s="129" t="s">
        <v>1799</v>
      </c>
      <c r="G201" s="130" t="s">
        <v>1787</v>
      </c>
      <c r="H201" s="131">
        <v>6</v>
      </c>
      <c r="I201" s="132"/>
      <c r="J201" s="133">
        <f t="shared" si="40"/>
        <v>0</v>
      </c>
      <c r="K201" s="129" t="s">
        <v>19</v>
      </c>
      <c r="L201" s="32"/>
      <c r="M201" s="134" t="s">
        <v>19</v>
      </c>
      <c r="N201" s="135" t="s">
        <v>43</v>
      </c>
      <c r="P201" s="136">
        <f t="shared" si="41"/>
        <v>0</v>
      </c>
      <c r="Q201" s="136">
        <v>0</v>
      </c>
      <c r="R201" s="136">
        <f t="shared" si="42"/>
        <v>0</v>
      </c>
      <c r="S201" s="136">
        <v>0</v>
      </c>
      <c r="T201" s="137">
        <f t="shared" si="43"/>
        <v>0</v>
      </c>
      <c r="AR201" s="138" t="s">
        <v>286</v>
      </c>
      <c r="AT201" s="138" t="s">
        <v>142</v>
      </c>
      <c r="AU201" s="138" t="s">
        <v>82</v>
      </c>
      <c r="AY201" s="17" t="s">
        <v>139</v>
      </c>
      <c r="BE201" s="139">
        <f t="shared" si="44"/>
        <v>0</v>
      </c>
      <c r="BF201" s="139">
        <f t="shared" si="45"/>
        <v>0</v>
      </c>
      <c r="BG201" s="139">
        <f t="shared" si="46"/>
        <v>0</v>
      </c>
      <c r="BH201" s="139">
        <f t="shared" si="47"/>
        <v>0</v>
      </c>
      <c r="BI201" s="139">
        <f t="shared" si="48"/>
        <v>0</v>
      </c>
      <c r="BJ201" s="17" t="s">
        <v>80</v>
      </c>
      <c r="BK201" s="139">
        <f t="shared" si="49"/>
        <v>0</v>
      </c>
      <c r="BL201" s="17" t="s">
        <v>286</v>
      </c>
      <c r="BM201" s="138" t="s">
        <v>1800</v>
      </c>
    </row>
    <row r="202" spans="2:65" s="1" customFormat="1" ht="24.25" customHeight="1">
      <c r="B202" s="32"/>
      <c r="C202" s="127" t="s">
        <v>1061</v>
      </c>
      <c r="D202" s="127" t="s">
        <v>142</v>
      </c>
      <c r="E202" s="128" t="s">
        <v>1801</v>
      </c>
      <c r="F202" s="129" t="s">
        <v>1802</v>
      </c>
      <c r="G202" s="130" t="s">
        <v>1787</v>
      </c>
      <c r="H202" s="131">
        <v>4</v>
      </c>
      <c r="I202" s="132"/>
      <c r="J202" s="133">
        <f t="shared" si="40"/>
        <v>0</v>
      </c>
      <c r="K202" s="129" t="s">
        <v>19</v>
      </c>
      <c r="L202" s="32"/>
      <c r="M202" s="134" t="s">
        <v>19</v>
      </c>
      <c r="N202" s="135" t="s">
        <v>43</v>
      </c>
      <c r="P202" s="136">
        <f t="shared" si="41"/>
        <v>0</v>
      </c>
      <c r="Q202" s="136">
        <v>0</v>
      </c>
      <c r="R202" s="136">
        <f t="shared" si="42"/>
        <v>0</v>
      </c>
      <c r="S202" s="136">
        <v>0</v>
      </c>
      <c r="T202" s="137">
        <f t="shared" si="43"/>
        <v>0</v>
      </c>
      <c r="AR202" s="138" t="s">
        <v>286</v>
      </c>
      <c r="AT202" s="138" t="s">
        <v>142</v>
      </c>
      <c r="AU202" s="138" t="s">
        <v>82</v>
      </c>
      <c r="AY202" s="17" t="s">
        <v>139</v>
      </c>
      <c r="BE202" s="139">
        <f t="shared" si="44"/>
        <v>0</v>
      </c>
      <c r="BF202" s="139">
        <f t="shared" si="45"/>
        <v>0</v>
      </c>
      <c r="BG202" s="139">
        <f t="shared" si="46"/>
        <v>0</v>
      </c>
      <c r="BH202" s="139">
        <f t="shared" si="47"/>
        <v>0</v>
      </c>
      <c r="BI202" s="139">
        <f t="shared" si="48"/>
        <v>0</v>
      </c>
      <c r="BJ202" s="17" t="s">
        <v>80</v>
      </c>
      <c r="BK202" s="139">
        <f t="shared" si="49"/>
        <v>0</v>
      </c>
      <c r="BL202" s="17" t="s">
        <v>286</v>
      </c>
      <c r="BM202" s="138" t="s">
        <v>1803</v>
      </c>
    </row>
    <row r="203" spans="2:65" s="1" customFormat="1" ht="24.25" customHeight="1">
      <c r="B203" s="32"/>
      <c r="C203" s="127" t="s">
        <v>1068</v>
      </c>
      <c r="D203" s="127" t="s">
        <v>142</v>
      </c>
      <c r="E203" s="128" t="s">
        <v>1804</v>
      </c>
      <c r="F203" s="129" t="s">
        <v>1805</v>
      </c>
      <c r="G203" s="130" t="s">
        <v>1787</v>
      </c>
      <c r="H203" s="131">
        <v>1</v>
      </c>
      <c r="I203" s="132"/>
      <c r="J203" s="133">
        <f t="shared" si="40"/>
        <v>0</v>
      </c>
      <c r="K203" s="129" t="s">
        <v>19</v>
      </c>
      <c r="L203" s="32"/>
      <c r="M203" s="134" t="s">
        <v>19</v>
      </c>
      <c r="N203" s="135" t="s">
        <v>43</v>
      </c>
      <c r="P203" s="136">
        <f t="shared" si="41"/>
        <v>0</v>
      </c>
      <c r="Q203" s="136">
        <v>0</v>
      </c>
      <c r="R203" s="136">
        <f t="shared" si="42"/>
        <v>0</v>
      </c>
      <c r="S203" s="136">
        <v>0</v>
      </c>
      <c r="T203" s="137">
        <f t="shared" si="43"/>
        <v>0</v>
      </c>
      <c r="AR203" s="138" t="s">
        <v>286</v>
      </c>
      <c r="AT203" s="138" t="s">
        <v>142</v>
      </c>
      <c r="AU203" s="138" t="s">
        <v>82</v>
      </c>
      <c r="AY203" s="17" t="s">
        <v>139</v>
      </c>
      <c r="BE203" s="139">
        <f t="shared" si="44"/>
        <v>0</v>
      </c>
      <c r="BF203" s="139">
        <f t="shared" si="45"/>
        <v>0</v>
      </c>
      <c r="BG203" s="139">
        <f t="shared" si="46"/>
        <v>0</v>
      </c>
      <c r="BH203" s="139">
        <f t="shared" si="47"/>
        <v>0</v>
      </c>
      <c r="BI203" s="139">
        <f t="shared" si="48"/>
        <v>0</v>
      </c>
      <c r="BJ203" s="17" t="s">
        <v>80</v>
      </c>
      <c r="BK203" s="139">
        <f t="shared" si="49"/>
        <v>0</v>
      </c>
      <c r="BL203" s="17" t="s">
        <v>286</v>
      </c>
      <c r="BM203" s="138" t="s">
        <v>1806</v>
      </c>
    </row>
    <row r="204" spans="2:65" s="1" customFormat="1" ht="21.75" customHeight="1">
      <c r="B204" s="32"/>
      <c r="C204" s="127" t="s">
        <v>1073</v>
      </c>
      <c r="D204" s="127" t="s">
        <v>142</v>
      </c>
      <c r="E204" s="128" t="s">
        <v>1807</v>
      </c>
      <c r="F204" s="129" t="s">
        <v>1808</v>
      </c>
      <c r="G204" s="130" t="s">
        <v>1787</v>
      </c>
      <c r="H204" s="131">
        <v>1</v>
      </c>
      <c r="I204" s="132"/>
      <c r="J204" s="133">
        <f t="shared" si="40"/>
        <v>0</v>
      </c>
      <c r="K204" s="129" t="s">
        <v>19</v>
      </c>
      <c r="L204" s="32"/>
      <c r="M204" s="134" t="s">
        <v>19</v>
      </c>
      <c r="N204" s="135" t="s">
        <v>43</v>
      </c>
      <c r="P204" s="136">
        <f t="shared" si="41"/>
        <v>0</v>
      </c>
      <c r="Q204" s="136">
        <v>0</v>
      </c>
      <c r="R204" s="136">
        <f t="shared" si="42"/>
        <v>0</v>
      </c>
      <c r="S204" s="136">
        <v>0</v>
      </c>
      <c r="T204" s="137">
        <f t="shared" si="43"/>
        <v>0</v>
      </c>
      <c r="AR204" s="138" t="s">
        <v>286</v>
      </c>
      <c r="AT204" s="138" t="s">
        <v>142</v>
      </c>
      <c r="AU204" s="138" t="s">
        <v>82</v>
      </c>
      <c r="AY204" s="17" t="s">
        <v>139</v>
      </c>
      <c r="BE204" s="139">
        <f t="shared" si="44"/>
        <v>0</v>
      </c>
      <c r="BF204" s="139">
        <f t="shared" si="45"/>
        <v>0</v>
      </c>
      <c r="BG204" s="139">
        <f t="shared" si="46"/>
        <v>0</v>
      </c>
      <c r="BH204" s="139">
        <f t="shared" si="47"/>
        <v>0</v>
      </c>
      <c r="BI204" s="139">
        <f t="shared" si="48"/>
        <v>0</v>
      </c>
      <c r="BJ204" s="17" t="s">
        <v>80</v>
      </c>
      <c r="BK204" s="139">
        <f t="shared" si="49"/>
        <v>0</v>
      </c>
      <c r="BL204" s="17" t="s">
        <v>286</v>
      </c>
      <c r="BM204" s="138" t="s">
        <v>1809</v>
      </c>
    </row>
    <row r="205" spans="2:65" s="1" customFormat="1" ht="24.25" customHeight="1">
      <c r="B205" s="32"/>
      <c r="C205" s="127" t="s">
        <v>1078</v>
      </c>
      <c r="D205" s="127" t="s">
        <v>142</v>
      </c>
      <c r="E205" s="128" t="s">
        <v>1810</v>
      </c>
      <c r="F205" s="129" t="s">
        <v>1811</v>
      </c>
      <c r="G205" s="130" t="s">
        <v>1787</v>
      </c>
      <c r="H205" s="131">
        <v>5</v>
      </c>
      <c r="I205" s="132"/>
      <c r="J205" s="133">
        <f t="shared" si="40"/>
        <v>0</v>
      </c>
      <c r="K205" s="129" t="s">
        <v>19</v>
      </c>
      <c r="L205" s="32"/>
      <c r="M205" s="134" t="s">
        <v>19</v>
      </c>
      <c r="N205" s="135" t="s">
        <v>43</v>
      </c>
      <c r="P205" s="136">
        <f t="shared" si="41"/>
        <v>0</v>
      </c>
      <c r="Q205" s="136">
        <v>0</v>
      </c>
      <c r="R205" s="136">
        <f t="shared" si="42"/>
        <v>0</v>
      </c>
      <c r="S205" s="136">
        <v>0</v>
      </c>
      <c r="T205" s="137">
        <f t="shared" si="43"/>
        <v>0</v>
      </c>
      <c r="AR205" s="138" t="s">
        <v>286</v>
      </c>
      <c r="AT205" s="138" t="s">
        <v>142</v>
      </c>
      <c r="AU205" s="138" t="s">
        <v>82</v>
      </c>
      <c r="AY205" s="17" t="s">
        <v>139</v>
      </c>
      <c r="BE205" s="139">
        <f t="shared" si="44"/>
        <v>0</v>
      </c>
      <c r="BF205" s="139">
        <f t="shared" si="45"/>
        <v>0</v>
      </c>
      <c r="BG205" s="139">
        <f t="shared" si="46"/>
        <v>0</v>
      </c>
      <c r="BH205" s="139">
        <f t="shared" si="47"/>
        <v>0</v>
      </c>
      <c r="BI205" s="139">
        <f t="shared" si="48"/>
        <v>0</v>
      </c>
      <c r="BJ205" s="17" t="s">
        <v>80</v>
      </c>
      <c r="BK205" s="139">
        <f t="shared" si="49"/>
        <v>0</v>
      </c>
      <c r="BL205" s="17" t="s">
        <v>286</v>
      </c>
      <c r="BM205" s="138" t="s">
        <v>1812</v>
      </c>
    </row>
    <row r="206" spans="2:65" s="1" customFormat="1" ht="24.25" customHeight="1">
      <c r="B206" s="32"/>
      <c r="C206" s="127" t="s">
        <v>1083</v>
      </c>
      <c r="D206" s="127" t="s">
        <v>142</v>
      </c>
      <c r="E206" s="128" t="s">
        <v>1813</v>
      </c>
      <c r="F206" s="129" t="s">
        <v>1814</v>
      </c>
      <c r="G206" s="130" t="s">
        <v>1787</v>
      </c>
      <c r="H206" s="131">
        <v>4</v>
      </c>
      <c r="I206" s="132"/>
      <c r="J206" s="133">
        <f t="shared" si="40"/>
        <v>0</v>
      </c>
      <c r="K206" s="129" t="s">
        <v>19</v>
      </c>
      <c r="L206" s="32"/>
      <c r="M206" s="134" t="s">
        <v>19</v>
      </c>
      <c r="N206" s="135" t="s">
        <v>43</v>
      </c>
      <c r="P206" s="136">
        <f t="shared" si="41"/>
        <v>0</v>
      </c>
      <c r="Q206" s="136">
        <v>0</v>
      </c>
      <c r="R206" s="136">
        <f t="shared" si="42"/>
        <v>0</v>
      </c>
      <c r="S206" s="136">
        <v>0</v>
      </c>
      <c r="T206" s="137">
        <f t="shared" si="43"/>
        <v>0</v>
      </c>
      <c r="AR206" s="138" t="s">
        <v>286</v>
      </c>
      <c r="AT206" s="138" t="s">
        <v>142</v>
      </c>
      <c r="AU206" s="138" t="s">
        <v>82</v>
      </c>
      <c r="AY206" s="17" t="s">
        <v>139</v>
      </c>
      <c r="BE206" s="139">
        <f t="shared" si="44"/>
        <v>0</v>
      </c>
      <c r="BF206" s="139">
        <f t="shared" si="45"/>
        <v>0</v>
      </c>
      <c r="BG206" s="139">
        <f t="shared" si="46"/>
        <v>0</v>
      </c>
      <c r="BH206" s="139">
        <f t="shared" si="47"/>
        <v>0</v>
      </c>
      <c r="BI206" s="139">
        <f t="shared" si="48"/>
        <v>0</v>
      </c>
      <c r="BJ206" s="17" t="s">
        <v>80</v>
      </c>
      <c r="BK206" s="139">
        <f t="shared" si="49"/>
        <v>0</v>
      </c>
      <c r="BL206" s="17" t="s">
        <v>286</v>
      </c>
      <c r="BM206" s="138" t="s">
        <v>1815</v>
      </c>
    </row>
    <row r="207" spans="2:65" s="1" customFormat="1" ht="24.25" customHeight="1">
      <c r="B207" s="32"/>
      <c r="C207" s="127" t="s">
        <v>1087</v>
      </c>
      <c r="D207" s="127" t="s">
        <v>142</v>
      </c>
      <c r="E207" s="128" t="s">
        <v>1816</v>
      </c>
      <c r="F207" s="129" t="s">
        <v>1817</v>
      </c>
      <c r="G207" s="130" t="s">
        <v>1787</v>
      </c>
      <c r="H207" s="131">
        <v>4</v>
      </c>
      <c r="I207" s="132"/>
      <c r="J207" s="133">
        <f t="shared" si="40"/>
        <v>0</v>
      </c>
      <c r="K207" s="129" t="s">
        <v>19</v>
      </c>
      <c r="L207" s="32"/>
      <c r="M207" s="134" t="s">
        <v>19</v>
      </c>
      <c r="N207" s="135" t="s">
        <v>43</v>
      </c>
      <c r="P207" s="136">
        <f t="shared" si="41"/>
        <v>0</v>
      </c>
      <c r="Q207" s="136">
        <v>0</v>
      </c>
      <c r="R207" s="136">
        <f t="shared" si="42"/>
        <v>0</v>
      </c>
      <c r="S207" s="136">
        <v>0</v>
      </c>
      <c r="T207" s="137">
        <f t="shared" si="43"/>
        <v>0</v>
      </c>
      <c r="AR207" s="138" t="s">
        <v>286</v>
      </c>
      <c r="AT207" s="138" t="s">
        <v>142</v>
      </c>
      <c r="AU207" s="138" t="s">
        <v>82</v>
      </c>
      <c r="AY207" s="17" t="s">
        <v>139</v>
      </c>
      <c r="BE207" s="139">
        <f t="shared" si="44"/>
        <v>0</v>
      </c>
      <c r="BF207" s="139">
        <f t="shared" si="45"/>
        <v>0</v>
      </c>
      <c r="BG207" s="139">
        <f t="shared" si="46"/>
        <v>0</v>
      </c>
      <c r="BH207" s="139">
        <f t="shared" si="47"/>
        <v>0</v>
      </c>
      <c r="BI207" s="139">
        <f t="shared" si="48"/>
        <v>0</v>
      </c>
      <c r="BJ207" s="17" t="s">
        <v>80</v>
      </c>
      <c r="BK207" s="139">
        <f t="shared" si="49"/>
        <v>0</v>
      </c>
      <c r="BL207" s="17" t="s">
        <v>286</v>
      </c>
      <c r="BM207" s="138" t="s">
        <v>1818</v>
      </c>
    </row>
    <row r="208" spans="2:65" s="1" customFormat="1" ht="24.25" customHeight="1">
      <c r="B208" s="32"/>
      <c r="C208" s="127" t="s">
        <v>1091</v>
      </c>
      <c r="D208" s="127" t="s">
        <v>142</v>
      </c>
      <c r="E208" s="128" t="s">
        <v>1819</v>
      </c>
      <c r="F208" s="129" t="s">
        <v>1820</v>
      </c>
      <c r="G208" s="130" t="s">
        <v>1787</v>
      </c>
      <c r="H208" s="131">
        <v>1</v>
      </c>
      <c r="I208" s="132"/>
      <c r="J208" s="133">
        <f t="shared" si="40"/>
        <v>0</v>
      </c>
      <c r="K208" s="129" t="s">
        <v>19</v>
      </c>
      <c r="L208" s="32"/>
      <c r="M208" s="134" t="s">
        <v>19</v>
      </c>
      <c r="N208" s="135" t="s">
        <v>43</v>
      </c>
      <c r="P208" s="136">
        <f t="shared" si="41"/>
        <v>0</v>
      </c>
      <c r="Q208" s="136">
        <v>0</v>
      </c>
      <c r="R208" s="136">
        <f t="shared" si="42"/>
        <v>0</v>
      </c>
      <c r="S208" s="136">
        <v>0</v>
      </c>
      <c r="T208" s="137">
        <f t="shared" si="43"/>
        <v>0</v>
      </c>
      <c r="AR208" s="138" t="s">
        <v>286</v>
      </c>
      <c r="AT208" s="138" t="s">
        <v>142</v>
      </c>
      <c r="AU208" s="138" t="s">
        <v>82</v>
      </c>
      <c r="AY208" s="17" t="s">
        <v>139</v>
      </c>
      <c r="BE208" s="139">
        <f t="shared" si="44"/>
        <v>0</v>
      </c>
      <c r="BF208" s="139">
        <f t="shared" si="45"/>
        <v>0</v>
      </c>
      <c r="BG208" s="139">
        <f t="shared" si="46"/>
        <v>0</v>
      </c>
      <c r="BH208" s="139">
        <f t="shared" si="47"/>
        <v>0</v>
      </c>
      <c r="BI208" s="139">
        <f t="shared" si="48"/>
        <v>0</v>
      </c>
      <c r="BJ208" s="17" t="s">
        <v>80</v>
      </c>
      <c r="BK208" s="139">
        <f t="shared" si="49"/>
        <v>0</v>
      </c>
      <c r="BL208" s="17" t="s">
        <v>286</v>
      </c>
      <c r="BM208" s="138" t="s">
        <v>1821</v>
      </c>
    </row>
    <row r="209" spans="2:65" s="1" customFormat="1" ht="24.25" customHeight="1">
      <c r="B209" s="32"/>
      <c r="C209" s="127" t="s">
        <v>1096</v>
      </c>
      <c r="D209" s="127" t="s">
        <v>142</v>
      </c>
      <c r="E209" s="128" t="s">
        <v>1822</v>
      </c>
      <c r="F209" s="129" t="s">
        <v>1823</v>
      </c>
      <c r="G209" s="130" t="s">
        <v>1787</v>
      </c>
      <c r="H209" s="131">
        <v>1</v>
      </c>
      <c r="I209" s="132"/>
      <c r="J209" s="133">
        <f t="shared" si="40"/>
        <v>0</v>
      </c>
      <c r="K209" s="129" t="s">
        <v>19</v>
      </c>
      <c r="L209" s="32"/>
      <c r="M209" s="134" t="s">
        <v>19</v>
      </c>
      <c r="N209" s="135" t="s">
        <v>43</v>
      </c>
      <c r="P209" s="136">
        <f t="shared" si="41"/>
        <v>0</v>
      </c>
      <c r="Q209" s="136">
        <v>0</v>
      </c>
      <c r="R209" s="136">
        <f t="shared" si="42"/>
        <v>0</v>
      </c>
      <c r="S209" s="136">
        <v>0</v>
      </c>
      <c r="T209" s="137">
        <f t="shared" si="43"/>
        <v>0</v>
      </c>
      <c r="AR209" s="138" t="s">
        <v>286</v>
      </c>
      <c r="AT209" s="138" t="s">
        <v>142</v>
      </c>
      <c r="AU209" s="138" t="s">
        <v>82</v>
      </c>
      <c r="AY209" s="17" t="s">
        <v>139</v>
      </c>
      <c r="BE209" s="139">
        <f t="shared" si="44"/>
        <v>0</v>
      </c>
      <c r="BF209" s="139">
        <f t="shared" si="45"/>
        <v>0</v>
      </c>
      <c r="BG209" s="139">
        <f t="shared" si="46"/>
        <v>0</v>
      </c>
      <c r="BH209" s="139">
        <f t="shared" si="47"/>
        <v>0</v>
      </c>
      <c r="BI209" s="139">
        <f t="shared" si="48"/>
        <v>0</v>
      </c>
      <c r="BJ209" s="17" t="s">
        <v>80</v>
      </c>
      <c r="BK209" s="139">
        <f t="shared" si="49"/>
        <v>0</v>
      </c>
      <c r="BL209" s="17" t="s">
        <v>286</v>
      </c>
      <c r="BM209" s="138" t="s">
        <v>1824</v>
      </c>
    </row>
    <row r="210" spans="2:65" s="1" customFormat="1" ht="16.5" customHeight="1">
      <c r="B210" s="32"/>
      <c r="C210" s="127" t="s">
        <v>1100</v>
      </c>
      <c r="D210" s="127" t="s">
        <v>142</v>
      </c>
      <c r="E210" s="128" t="s">
        <v>1825</v>
      </c>
      <c r="F210" s="129" t="s">
        <v>1826</v>
      </c>
      <c r="G210" s="130" t="s">
        <v>1787</v>
      </c>
      <c r="H210" s="131">
        <v>1</v>
      </c>
      <c r="I210" s="132"/>
      <c r="J210" s="133">
        <f t="shared" si="40"/>
        <v>0</v>
      </c>
      <c r="K210" s="129" t="s">
        <v>19</v>
      </c>
      <c r="L210" s="32"/>
      <c r="M210" s="134" t="s">
        <v>19</v>
      </c>
      <c r="N210" s="135" t="s">
        <v>43</v>
      </c>
      <c r="P210" s="136">
        <f t="shared" si="41"/>
        <v>0</v>
      </c>
      <c r="Q210" s="136">
        <v>0</v>
      </c>
      <c r="R210" s="136">
        <f t="shared" si="42"/>
        <v>0</v>
      </c>
      <c r="S210" s="136">
        <v>0</v>
      </c>
      <c r="T210" s="137">
        <f t="shared" si="43"/>
        <v>0</v>
      </c>
      <c r="AR210" s="138" t="s">
        <v>286</v>
      </c>
      <c r="AT210" s="138" t="s">
        <v>142</v>
      </c>
      <c r="AU210" s="138" t="s">
        <v>82</v>
      </c>
      <c r="AY210" s="17" t="s">
        <v>139</v>
      </c>
      <c r="BE210" s="139">
        <f t="shared" si="44"/>
        <v>0</v>
      </c>
      <c r="BF210" s="139">
        <f t="shared" si="45"/>
        <v>0</v>
      </c>
      <c r="BG210" s="139">
        <f t="shared" si="46"/>
        <v>0</v>
      </c>
      <c r="BH210" s="139">
        <f t="shared" si="47"/>
        <v>0</v>
      </c>
      <c r="BI210" s="139">
        <f t="shared" si="48"/>
        <v>0</v>
      </c>
      <c r="BJ210" s="17" t="s">
        <v>80</v>
      </c>
      <c r="BK210" s="139">
        <f t="shared" si="49"/>
        <v>0</v>
      </c>
      <c r="BL210" s="17" t="s">
        <v>286</v>
      </c>
      <c r="BM210" s="138" t="s">
        <v>1827</v>
      </c>
    </row>
    <row r="211" spans="2:65" s="1" customFormat="1" ht="24.25" customHeight="1">
      <c r="B211" s="32"/>
      <c r="C211" s="127" t="s">
        <v>1105</v>
      </c>
      <c r="D211" s="127" t="s">
        <v>142</v>
      </c>
      <c r="E211" s="128" t="s">
        <v>1828</v>
      </c>
      <c r="F211" s="129" t="s">
        <v>1829</v>
      </c>
      <c r="G211" s="130" t="s">
        <v>1787</v>
      </c>
      <c r="H211" s="131">
        <v>1</v>
      </c>
      <c r="I211" s="132"/>
      <c r="J211" s="133">
        <f t="shared" si="40"/>
        <v>0</v>
      </c>
      <c r="K211" s="129" t="s">
        <v>19</v>
      </c>
      <c r="L211" s="32"/>
      <c r="M211" s="134" t="s">
        <v>19</v>
      </c>
      <c r="N211" s="135" t="s">
        <v>43</v>
      </c>
      <c r="P211" s="136">
        <f t="shared" si="41"/>
        <v>0</v>
      </c>
      <c r="Q211" s="136">
        <v>0</v>
      </c>
      <c r="R211" s="136">
        <f t="shared" si="42"/>
        <v>0</v>
      </c>
      <c r="S211" s="136">
        <v>0</v>
      </c>
      <c r="T211" s="137">
        <f t="shared" si="43"/>
        <v>0</v>
      </c>
      <c r="AR211" s="138" t="s">
        <v>286</v>
      </c>
      <c r="AT211" s="138" t="s">
        <v>142</v>
      </c>
      <c r="AU211" s="138" t="s">
        <v>82</v>
      </c>
      <c r="AY211" s="17" t="s">
        <v>139</v>
      </c>
      <c r="BE211" s="139">
        <f t="shared" si="44"/>
        <v>0</v>
      </c>
      <c r="BF211" s="139">
        <f t="shared" si="45"/>
        <v>0</v>
      </c>
      <c r="BG211" s="139">
        <f t="shared" si="46"/>
        <v>0</v>
      </c>
      <c r="BH211" s="139">
        <f t="shared" si="47"/>
        <v>0</v>
      </c>
      <c r="BI211" s="139">
        <f t="shared" si="48"/>
        <v>0</v>
      </c>
      <c r="BJ211" s="17" t="s">
        <v>80</v>
      </c>
      <c r="BK211" s="139">
        <f t="shared" si="49"/>
        <v>0</v>
      </c>
      <c r="BL211" s="17" t="s">
        <v>286</v>
      </c>
      <c r="BM211" s="138" t="s">
        <v>1830</v>
      </c>
    </row>
    <row r="212" spans="2:65" s="1" customFormat="1" ht="24.25" customHeight="1">
      <c r="B212" s="32"/>
      <c r="C212" s="127" t="s">
        <v>1109</v>
      </c>
      <c r="D212" s="127" t="s">
        <v>142</v>
      </c>
      <c r="E212" s="128" t="s">
        <v>1831</v>
      </c>
      <c r="F212" s="129" t="s">
        <v>1832</v>
      </c>
      <c r="G212" s="130" t="s">
        <v>1787</v>
      </c>
      <c r="H212" s="131">
        <v>48</v>
      </c>
      <c r="I212" s="132"/>
      <c r="J212" s="133">
        <f t="shared" si="40"/>
        <v>0</v>
      </c>
      <c r="K212" s="129" t="s">
        <v>19</v>
      </c>
      <c r="L212" s="32"/>
      <c r="M212" s="134" t="s">
        <v>19</v>
      </c>
      <c r="N212" s="135" t="s">
        <v>43</v>
      </c>
      <c r="P212" s="136">
        <f t="shared" si="41"/>
        <v>0</v>
      </c>
      <c r="Q212" s="136">
        <v>0</v>
      </c>
      <c r="R212" s="136">
        <f t="shared" si="42"/>
        <v>0</v>
      </c>
      <c r="S212" s="136">
        <v>0</v>
      </c>
      <c r="T212" s="137">
        <f t="shared" si="43"/>
        <v>0</v>
      </c>
      <c r="AR212" s="138" t="s">
        <v>286</v>
      </c>
      <c r="AT212" s="138" t="s">
        <v>142</v>
      </c>
      <c r="AU212" s="138" t="s">
        <v>82</v>
      </c>
      <c r="AY212" s="17" t="s">
        <v>139</v>
      </c>
      <c r="BE212" s="139">
        <f t="shared" si="44"/>
        <v>0</v>
      </c>
      <c r="BF212" s="139">
        <f t="shared" si="45"/>
        <v>0</v>
      </c>
      <c r="BG212" s="139">
        <f t="shared" si="46"/>
        <v>0</v>
      </c>
      <c r="BH212" s="139">
        <f t="shared" si="47"/>
        <v>0</v>
      </c>
      <c r="BI212" s="139">
        <f t="shared" si="48"/>
        <v>0</v>
      </c>
      <c r="BJ212" s="17" t="s">
        <v>80</v>
      </c>
      <c r="BK212" s="139">
        <f t="shared" si="49"/>
        <v>0</v>
      </c>
      <c r="BL212" s="17" t="s">
        <v>286</v>
      </c>
      <c r="BM212" s="138" t="s">
        <v>1833</v>
      </c>
    </row>
    <row r="213" spans="2:65" s="1" customFormat="1" ht="16.5" customHeight="1">
      <c r="B213" s="32"/>
      <c r="C213" s="127" t="s">
        <v>1114</v>
      </c>
      <c r="D213" s="127" t="s">
        <v>142</v>
      </c>
      <c r="E213" s="128" t="s">
        <v>1834</v>
      </c>
      <c r="F213" s="129" t="s">
        <v>1835</v>
      </c>
      <c r="G213" s="130" t="s">
        <v>1787</v>
      </c>
      <c r="H213" s="131">
        <v>9</v>
      </c>
      <c r="I213" s="132"/>
      <c r="J213" s="133">
        <f t="shared" si="40"/>
        <v>0</v>
      </c>
      <c r="K213" s="129" t="s">
        <v>19</v>
      </c>
      <c r="L213" s="32"/>
      <c r="M213" s="134" t="s">
        <v>19</v>
      </c>
      <c r="N213" s="135" t="s">
        <v>43</v>
      </c>
      <c r="P213" s="136">
        <f t="shared" si="41"/>
        <v>0</v>
      </c>
      <c r="Q213" s="136">
        <v>0</v>
      </c>
      <c r="R213" s="136">
        <f t="shared" si="42"/>
        <v>0</v>
      </c>
      <c r="S213" s="136">
        <v>0</v>
      </c>
      <c r="T213" s="137">
        <f t="shared" si="43"/>
        <v>0</v>
      </c>
      <c r="AR213" s="138" t="s">
        <v>286</v>
      </c>
      <c r="AT213" s="138" t="s">
        <v>142</v>
      </c>
      <c r="AU213" s="138" t="s">
        <v>82</v>
      </c>
      <c r="AY213" s="17" t="s">
        <v>139</v>
      </c>
      <c r="BE213" s="139">
        <f t="shared" si="44"/>
        <v>0</v>
      </c>
      <c r="BF213" s="139">
        <f t="shared" si="45"/>
        <v>0</v>
      </c>
      <c r="BG213" s="139">
        <f t="shared" si="46"/>
        <v>0</v>
      </c>
      <c r="BH213" s="139">
        <f t="shared" si="47"/>
        <v>0</v>
      </c>
      <c r="BI213" s="139">
        <f t="shared" si="48"/>
        <v>0</v>
      </c>
      <c r="BJ213" s="17" t="s">
        <v>80</v>
      </c>
      <c r="BK213" s="139">
        <f t="shared" si="49"/>
        <v>0</v>
      </c>
      <c r="BL213" s="17" t="s">
        <v>286</v>
      </c>
      <c r="BM213" s="138" t="s">
        <v>1836</v>
      </c>
    </row>
    <row r="214" spans="2:65" s="1" customFormat="1" ht="24.25" customHeight="1">
      <c r="B214" s="32"/>
      <c r="C214" s="127" t="s">
        <v>1118</v>
      </c>
      <c r="D214" s="127" t="s">
        <v>142</v>
      </c>
      <c r="E214" s="128" t="s">
        <v>1837</v>
      </c>
      <c r="F214" s="129" t="s">
        <v>1838</v>
      </c>
      <c r="G214" s="130" t="s">
        <v>1787</v>
      </c>
      <c r="H214" s="131">
        <v>1</v>
      </c>
      <c r="I214" s="132"/>
      <c r="J214" s="133">
        <f t="shared" si="40"/>
        <v>0</v>
      </c>
      <c r="K214" s="129" t="s">
        <v>19</v>
      </c>
      <c r="L214" s="32"/>
      <c r="M214" s="134" t="s">
        <v>19</v>
      </c>
      <c r="N214" s="135" t="s">
        <v>43</v>
      </c>
      <c r="P214" s="136">
        <f t="shared" si="41"/>
        <v>0</v>
      </c>
      <c r="Q214" s="136">
        <v>0</v>
      </c>
      <c r="R214" s="136">
        <f t="shared" si="42"/>
        <v>0</v>
      </c>
      <c r="S214" s="136">
        <v>0</v>
      </c>
      <c r="T214" s="137">
        <f t="shared" si="43"/>
        <v>0</v>
      </c>
      <c r="AR214" s="138" t="s">
        <v>286</v>
      </c>
      <c r="AT214" s="138" t="s">
        <v>142</v>
      </c>
      <c r="AU214" s="138" t="s">
        <v>82</v>
      </c>
      <c r="AY214" s="17" t="s">
        <v>139</v>
      </c>
      <c r="BE214" s="139">
        <f t="shared" si="44"/>
        <v>0</v>
      </c>
      <c r="BF214" s="139">
        <f t="shared" si="45"/>
        <v>0</v>
      </c>
      <c r="BG214" s="139">
        <f t="shared" si="46"/>
        <v>0</v>
      </c>
      <c r="BH214" s="139">
        <f t="shared" si="47"/>
        <v>0</v>
      </c>
      <c r="BI214" s="139">
        <f t="shared" si="48"/>
        <v>0</v>
      </c>
      <c r="BJ214" s="17" t="s">
        <v>80</v>
      </c>
      <c r="BK214" s="139">
        <f t="shared" si="49"/>
        <v>0</v>
      </c>
      <c r="BL214" s="17" t="s">
        <v>286</v>
      </c>
      <c r="BM214" s="138" t="s">
        <v>1839</v>
      </c>
    </row>
    <row r="215" spans="2:65" s="1" customFormat="1" ht="24.25" customHeight="1">
      <c r="B215" s="32"/>
      <c r="C215" s="127" t="s">
        <v>1123</v>
      </c>
      <c r="D215" s="127" t="s">
        <v>142</v>
      </c>
      <c r="E215" s="128" t="s">
        <v>1840</v>
      </c>
      <c r="F215" s="129" t="s">
        <v>1841</v>
      </c>
      <c r="G215" s="130" t="s">
        <v>1787</v>
      </c>
      <c r="H215" s="131">
        <v>5</v>
      </c>
      <c r="I215" s="132"/>
      <c r="J215" s="133">
        <f t="shared" si="40"/>
        <v>0</v>
      </c>
      <c r="K215" s="129" t="s">
        <v>19</v>
      </c>
      <c r="L215" s="32"/>
      <c r="M215" s="134" t="s">
        <v>19</v>
      </c>
      <c r="N215" s="135" t="s">
        <v>43</v>
      </c>
      <c r="P215" s="136">
        <f t="shared" si="41"/>
        <v>0</v>
      </c>
      <c r="Q215" s="136">
        <v>0</v>
      </c>
      <c r="R215" s="136">
        <f t="shared" si="42"/>
        <v>0</v>
      </c>
      <c r="S215" s="136">
        <v>0</v>
      </c>
      <c r="T215" s="137">
        <f t="shared" si="43"/>
        <v>0</v>
      </c>
      <c r="AR215" s="138" t="s">
        <v>286</v>
      </c>
      <c r="AT215" s="138" t="s">
        <v>142</v>
      </c>
      <c r="AU215" s="138" t="s">
        <v>82</v>
      </c>
      <c r="AY215" s="17" t="s">
        <v>139</v>
      </c>
      <c r="BE215" s="139">
        <f t="shared" si="44"/>
        <v>0</v>
      </c>
      <c r="BF215" s="139">
        <f t="shared" si="45"/>
        <v>0</v>
      </c>
      <c r="BG215" s="139">
        <f t="shared" si="46"/>
        <v>0</v>
      </c>
      <c r="BH215" s="139">
        <f t="shared" si="47"/>
        <v>0</v>
      </c>
      <c r="BI215" s="139">
        <f t="shared" si="48"/>
        <v>0</v>
      </c>
      <c r="BJ215" s="17" t="s">
        <v>80</v>
      </c>
      <c r="BK215" s="139">
        <f t="shared" si="49"/>
        <v>0</v>
      </c>
      <c r="BL215" s="17" t="s">
        <v>286</v>
      </c>
      <c r="BM215" s="138" t="s">
        <v>1842</v>
      </c>
    </row>
    <row r="216" spans="2:65" s="1" customFormat="1" ht="16.5" customHeight="1">
      <c r="B216" s="32"/>
      <c r="C216" s="127" t="s">
        <v>1127</v>
      </c>
      <c r="D216" s="127" t="s">
        <v>142</v>
      </c>
      <c r="E216" s="128" t="s">
        <v>1843</v>
      </c>
      <c r="F216" s="129" t="s">
        <v>1844</v>
      </c>
      <c r="G216" s="130" t="s">
        <v>383</v>
      </c>
      <c r="H216" s="131">
        <v>1</v>
      </c>
      <c r="I216" s="132"/>
      <c r="J216" s="133">
        <f t="shared" si="40"/>
        <v>0</v>
      </c>
      <c r="K216" s="129" t="s">
        <v>19</v>
      </c>
      <c r="L216" s="32"/>
      <c r="M216" s="134" t="s">
        <v>19</v>
      </c>
      <c r="N216" s="135" t="s">
        <v>43</v>
      </c>
      <c r="P216" s="136">
        <f t="shared" si="41"/>
        <v>0</v>
      </c>
      <c r="Q216" s="136">
        <v>0</v>
      </c>
      <c r="R216" s="136">
        <f t="shared" si="42"/>
        <v>0</v>
      </c>
      <c r="S216" s="136">
        <v>0</v>
      </c>
      <c r="T216" s="137">
        <f t="shared" si="43"/>
        <v>0</v>
      </c>
      <c r="AR216" s="138" t="s">
        <v>286</v>
      </c>
      <c r="AT216" s="138" t="s">
        <v>142</v>
      </c>
      <c r="AU216" s="138" t="s">
        <v>82</v>
      </c>
      <c r="AY216" s="17" t="s">
        <v>139</v>
      </c>
      <c r="BE216" s="139">
        <f t="shared" si="44"/>
        <v>0</v>
      </c>
      <c r="BF216" s="139">
        <f t="shared" si="45"/>
        <v>0</v>
      </c>
      <c r="BG216" s="139">
        <f t="shared" si="46"/>
        <v>0</v>
      </c>
      <c r="BH216" s="139">
        <f t="shared" si="47"/>
        <v>0</v>
      </c>
      <c r="BI216" s="139">
        <f t="shared" si="48"/>
        <v>0</v>
      </c>
      <c r="BJ216" s="17" t="s">
        <v>80</v>
      </c>
      <c r="BK216" s="139">
        <f t="shared" si="49"/>
        <v>0</v>
      </c>
      <c r="BL216" s="17" t="s">
        <v>286</v>
      </c>
      <c r="BM216" s="138" t="s">
        <v>1845</v>
      </c>
    </row>
    <row r="217" spans="2:65" s="1" customFormat="1" ht="16.5" customHeight="1">
      <c r="B217" s="32"/>
      <c r="C217" s="127" t="s">
        <v>1131</v>
      </c>
      <c r="D217" s="127" t="s">
        <v>142</v>
      </c>
      <c r="E217" s="128" t="s">
        <v>1846</v>
      </c>
      <c r="F217" s="129" t="s">
        <v>1847</v>
      </c>
      <c r="G217" s="130" t="s">
        <v>383</v>
      </c>
      <c r="H217" s="131">
        <v>10</v>
      </c>
      <c r="I217" s="132"/>
      <c r="J217" s="133">
        <f t="shared" si="40"/>
        <v>0</v>
      </c>
      <c r="K217" s="129" t="s">
        <v>19</v>
      </c>
      <c r="L217" s="32"/>
      <c r="M217" s="134" t="s">
        <v>19</v>
      </c>
      <c r="N217" s="135" t="s">
        <v>43</v>
      </c>
      <c r="P217" s="136">
        <f t="shared" si="41"/>
        <v>0</v>
      </c>
      <c r="Q217" s="136">
        <v>0</v>
      </c>
      <c r="R217" s="136">
        <f t="shared" si="42"/>
        <v>0</v>
      </c>
      <c r="S217" s="136">
        <v>0</v>
      </c>
      <c r="T217" s="137">
        <f t="shared" si="43"/>
        <v>0</v>
      </c>
      <c r="AR217" s="138" t="s">
        <v>286</v>
      </c>
      <c r="AT217" s="138" t="s">
        <v>142</v>
      </c>
      <c r="AU217" s="138" t="s">
        <v>82</v>
      </c>
      <c r="AY217" s="17" t="s">
        <v>139</v>
      </c>
      <c r="BE217" s="139">
        <f t="shared" si="44"/>
        <v>0</v>
      </c>
      <c r="BF217" s="139">
        <f t="shared" si="45"/>
        <v>0</v>
      </c>
      <c r="BG217" s="139">
        <f t="shared" si="46"/>
        <v>0</v>
      </c>
      <c r="BH217" s="139">
        <f t="shared" si="47"/>
        <v>0</v>
      </c>
      <c r="BI217" s="139">
        <f t="shared" si="48"/>
        <v>0</v>
      </c>
      <c r="BJ217" s="17" t="s">
        <v>80</v>
      </c>
      <c r="BK217" s="139">
        <f t="shared" si="49"/>
        <v>0</v>
      </c>
      <c r="BL217" s="17" t="s">
        <v>286</v>
      </c>
      <c r="BM217" s="138" t="s">
        <v>1848</v>
      </c>
    </row>
    <row r="218" spans="2:65" s="1" customFormat="1" ht="24.25" customHeight="1">
      <c r="B218" s="32"/>
      <c r="C218" s="127" t="s">
        <v>1136</v>
      </c>
      <c r="D218" s="127" t="s">
        <v>142</v>
      </c>
      <c r="E218" s="128" t="s">
        <v>1849</v>
      </c>
      <c r="F218" s="129" t="s">
        <v>1850</v>
      </c>
      <c r="G218" s="130" t="s">
        <v>1770</v>
      </c>
      <c r="H218" s="188"/>
      <c r="I218" s="132"/>
      <c r="J218" s="133">
        <f t="shared" si="40"/>
        <v>0</v>
      </c>
      <c r="K218" s="129" t="s">
        <v>19</v>
      </c>
      <c r="L218" s="32"/>
      <c r="M218" s="134" t="s">
        <v>19</v>
      </c>
      <c r="N218" s="135" t="s">
        <v>43</v>
      </c>
      <c r="P218" s="136">
        <f t="shared" si="41"/>
        <v>0</v>
      </c>
      <c r="Q218" s="136">
        <v>0</v>
      </c>
      <c r="R218" s="136">
        <f t="shared" si="42"/>
        <v>0</v>
      </c>
      <c r="S218" s="136">
        <v>0</v>
      </c>
      <c r="T218" s="137">
        <f t="shared" si="43"/>
        <v>0</v>
      </c>
      <c r="AR218" s="138" t="s">
        <v>286</v>
      </c>
      <c r="AT218" s="138" t="s">
        <v>142</v>
      </c>
      <c r="AU218" s="138" t="s">
        <v>82</v>
      </c>
      <c r="AY218" s="17" t="s">
        <v>139</v>
      </c>
      <c r="BE218" s="139">
        <f t="shared" si="44"/>
        <v>0</v>
      </c>
      <c r="BF218" s="139">
        <f t="shared" si="45"/>
        <v>0</v>
      </c>
      <c r="BG218" s="139">
        <f t="shared" si="46"/>
        <v>0</v>
      </c>
      <c r="BH218" s="139">
        <f t="shared" si="47"/>
        <v>0</v>
      </c>
      <c r="BI218" s="139">
        <f t="shared" si="48"/>
        <v>0</v>
      </c>
      <c r="BJ218" s="17" t="s">
        <v>80</v>
      </c>
      <c r="BK218" s="139">
        <f t="shared" si="49"/>
        <v>0</v>
      </c>
      <c r="BL218" s="17" t="s">
        <v>286</v>
      </c>
      <c r="BM218" s="138" t="s">
        <v>1851</v>
      </c>
    </row>
    <row r="219" spans="2:65" s="11" customFormat="1" ht="22.75" customHeight="1">
      <c r="B219" s="115"/>
      <c r="D219" s="116" t="s">
        <v>71</v>
      </c>
      <c r="E219" s="125" t="s">
        <v>1852</v>
      </c>
      <c r="F219" s="125" t="s">
        <v>1853</v>
      </c>
      <c r="I219" s="118"/>
      <c r="J219" s="126">
        <f>BK219</f>
        <v>0</v>
      </c>
      <c r="L219" s="115"/>
      <c r="M219" s="120"/>
      <c r="P219" s="121">
        <f>SUM(P220:P224)</f>
        <v>0</v>
      </c>
      <c r="R219" s="121">
        <f>SUM(R220:R224)</f>
        <v>0</v>
      </c>
      <c r="T219" s="122">
        <f>SUM(T220:T224)</f>
        <v>0</v>
      </c>
      <c r="AR219" s="116" t="s">
        <v>82</v>
      </c>
      <c r="AT219" s="123" t="s">
        <v>71</v>
      </c>
      <c r="AU219" s="123" t="s">
        <v>80</v>
      </c>
      <c r="AY219" s="116" t="s">
        <v>139</v>
      </c>
      <c r="BK219" s="124">
        <f>SUM(BK220:BK224)</f>
        <v>0</v>
      </c>
    </row>
    <row r="220" spans="2:65" s="1" customFormat="1" ht="24.25" customHeight="1">
      <c r="B220" s="32"/>
      <c r="C220" s="127" t="s">
        <v>1140</v>
      </c>
      <c r="D220" s="127" t="s">
        <v>142</v>
      </c>
      <c r="E220" s="128" t="s">
        <v>1854</v>
      </c>
      <c r="F220" s="129" t="s">
        <v>1855</v>
      </c>
      <c r="G220" s="130" t="s">
        <v>1787</v>
      </c>
      <c r="H220" s="131">
        <v>1</v>
      </c>
      <c r="I220" s="132"/>
      <c r="J220" s="133">
        <f>ROUND(I220*H220,2)</f>
        <v>0</v>
      </c>
      <c r="K220" s="129" t="s">
        <v>19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286</v>
      </c>
      <c r="AT220" s="138" t="s">
        <v>142</v>
      </c>
      <c r="AU220" s="138" t="s">
        <v>82</v>
      </c>
      <c r="AY220" s="17" t="s">
        <v>139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286</v>
      </c>
      <c r="BM220" s="138" t="s">
        <v>1856</v>
      </c>
    </row>
    <row r="221" spans="2:65" s="1" customFormat="1" ht="33" customHeight="1">
      <c r="B221" s="32"/>
      <c r="C221" s="127" t="s">
        <v>1147</v>
      </c>
      <c r="D221" s="127" t="s">
        <v>142</v>
      </c>
      <c r="E221" s="128" t="s">
        <v>1857</v>
      </c>
      <c r="F221" s="129" t="s">
        <v>1858</v>
      </c>
      <c r="G221" s="130" t="s">
        <v>1787</v>
      </c>
      <c r="H221" s="131">
        <v>4</v>
      </c>
      <c r="I221" s="132"/>
      <c r="J221" s="133">
        <f>ROUND(I221*H221,2)</f>
        <v>0</v>
      </c>
      <c r="K221" s="129" t="s">
        <v>19</v>
      </c>
      <c r="L221" s="32"/>
      <c r="M221" s="134" t="s">
        <v>19</v>
      </c>
      <c r="N221" s="135" t="s">
        <v>43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286</v>
      </c>
      <c r="AT221" s="138" t="s">
        <v>142</v>
      </c>
      <c r="AU221" s="138" t="s">
        <v>82</v>
      </c>
      <c r="AY221" s="17" t="s">
        <v>139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80</v>
      </c>
      <c r="BK221" s="139">
        <f>ROUND(I221*H221,2)</f>
        <v>0</v>
      </c>
      <c r="BL221" s="17" t="s">
        <v>286</v>
      </c>
      <c r="BM221" s="138" t="s">
        <v>1859</v>
      </c>
    </row>
    <row r="222" spans="2:65" s="1" customFormat="1" ht="16.5" customHeight="1">
      <c r="B222" s="32"/>
      <c r="C222" s="127" t="s">
        <v>1154</v>
      </c>
      <c r="D222" s="127" t="s">
        <v>142</v>
      </c>
      <c r="E222" s="128" t="s">
        <v>1860</v>
      </c>
      <c r="F222" s="129" t="s">
        <v>1861</v>
      </c>
      <c r="G222" s="130" t="s">
        <v>1787</v>
      </c>
      <c r="H222" s="131">
        <v>4</v>
      </c>
      <c r="I222" s="132"/>
      <c r="J222" s="133">
        <f>ROUND(I222*H222,2)</f>
        <v>0</v>
      </c>
      <c r="K222" s="129" t="s">
        <v>19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286</v>
      </c>
      <c r="AT222" s="138" t="s">
        <v>142</v>
      </c>
      <c r="AU222" s="138" t="s">
        <v>82</v>
      </c>
      <c r="AY222" s="17" t="s">
        <v>139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286</v>
      </c>
      <c r="BM222" s="138" t="s">
        <v>1862</v>
      </c>
    </row>
    <row r="223" spans="2:65" s="1" customFormat="1" ht="16.5" customHeight="1">
      <c r="B223" s="32"/>
      <c r="C223" s="127" t="s">
        <v>1159</v>
      </c>
      <c r="D223" s="127" t="s">
        <v>142</v>
      </c>
      <c r="E223" s="128" t="s">
        <v>1863</v>
      </c>
      <c r="F223" s="129" t="s">
        <v>1864</v>
      </c>
      <c r="G223" s="130" t="s">
        <v>1787</v>
      </c>
      <c r="H223" s="131">
        <v>4</v>
      </c>
      <c r="I223" s="132"/>
      <c r="J223" s="133">
        <f>ROUND(I223*H223,2)</f>
        <v>0</v>
      </c>
      <c r="K223" s="129" t="s">
        <v>19</v>
      </c>
      <c r="L223" s="32"/>
      <c r="M223" s="134" t="s">
        <v>19</v>
      </c>
      <c r="N223" s="135" t="s">
        <v>43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286</v>
      </c>
      <c r="AT223" s="138" t="s">
        <v>142</v>
      </c>
      <c r="AU223" s="138" t="s">
        <v>82</v>
      </c>
      <c r="AY223" s="17" t="s">
        <v>139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7" t="s">
        <v>80</v>
      </c>
      <c r="BK223" s="139">
        <f>ROUND(I223*H223,2)</f>
        <v>0</v>
      </c>
      <c r="BL223" s="17" t="s">
        <v>286</v>
      </c>
      <c r="BM223" s="138" t="s">
        <v>1865</v>
      </c>
    </row>
    <row r="224" spans="2:65" s="1" customFormat="1" ht="24.25" customHeight="1">
      <c r="B224" s="32"/>
      <c r="C224" s="127" t="s">
        <v>1164</v>
      </c>
      <c r="D224" s="127" t="s">
        <v>142</v>
      </c>
      <c r="E224" s="128" t="s">
        <v>1866</v>
      </c>
      <c r="F224" s="129" t="s">
        <v>1867</v>
      </c>
      <c r="G224" s="130" t="s">
        <v>1770</v>
      </c>
      <c r="H224" s="188"/>
      <c r="I224" s="132"/>
      <c r="J224" s="133">
        <f>ROUND(I224*H224,2)</f>
        <v>0</v>
      </c>
      <c r="K224" s="129" t="s">
        <v>19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286</v>
      </c>
      <c r="AT224" s="138" t="s">
        <v>142</v>
      </c>
      <c r="AU224" s="138" t="s">
        <v>82</v>
      </c>
      <c r="AY224" s="17" t="s">
        <v>139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286</v>
      </c>
      <c r="BM224" s="138" t="s">
        <v>1868</v>
      </c>
    </row>
    <row r="225" spans="2:65" s="11" customFormat="1" ht="22.75" customHeight="1">
      <c r="B225" s="115"/>
      <c r="D225" s="116" t="s">
        <v>71</v>
      </c>
      <c r="E225" s="125" t="s">
        <v>1869</v>
      </c>
      <c r="F225" s="125" t="s">
        <v>1870</v>
      </c>
      <c r="I225" s="118"/>
      <c r="J225" s="126">
        <f>BK225</f>
        <v>0</v>
      </c>
      <c r="L225" s="115"/>
      <c r="M225" s="120"/>
      <c r="P225" s="121">
        <f>P226</f>
        <v>0</v>
      </c>
      <c r="R225" s="121">
        <f>R226</f>
        <v>0</v>
      </c>
      <c r="T225" s="122">
        <f>T226</f>
        <v>0</v>
      </c>
      <c r="AR225" s="116" t="s">
        <v>82</v>
      </c>
      <c r="AT225" s="123" t="s">
        <v>71</v>
      </c>
      <c r="AU225" s="123" t="s">
        <v>80</v>
      </c>
      <c r="AY225" s="116" t="s">
        <v>139</v>
      </c>
      <c r="BK225" s="124">
        <f>BK226</f>
        <v>0</v>
      </c>
    </row>
    <row r="226" spans="2:65" s="1" customFormat="1" ht="37.75" customHeight="1">
      <c r="B226" s="32"/>
      <c r="C226" s="127" t="s">
        <v>1172</v>
      </c>
      <c r="D226" s="127" t="s">
        <v>142</v>
      </c>
      <c r="E226" s="128" t="s">
        <v>1871</v>
      </c>
      <c r="F226" s="129" t="s">
        <v>1872</v>
      </c>
      <c r="G226" s="130" t="s">
        <v>383</v>
      </c>
      <c r="H226" s="131">
        <v>2</v>
      </c>
      <c r="I226" s="132"/>
      <c r="J226" s="133">
        <f>ROUND(I226*H226,2)</f>
        <v>0</v>
      </c>
      <c r="K226" s="129" t="s">
        <v>19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286</v>
      </c>
      <c r="AT226" s="138" t="s">
        <v>142</v>
      </c>
      <c r="AU226" s="138" t="s">
        <v>82</v>
      </c>
      <c r="AY226" s="17" t="s">
        <v>139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286</v>
      </c>
      <c r="BM226" s="138" t="s">
        <v>1873</v>
      </c>
    </row>
    <row r="227" spans="2:65" s="11" customFormat="1" ht="22.75" customHeight="1">
      <c r="B227" s="115"/>
      <c r="D227" s="116" t="s">
        <v>71</v>
      </c>
      <c r="E227" s="125" t="s">
        <v>1874</v>
      </c>
      <c r="F227" s="125" t="s">
        <v>1875</v>
      </c>
      <c r="I227" s="118"/>
      <c r="J227" s="126">
        <f>BK227</f>
        <v>0</v>
      </c>
      <c r="L227" s="115"/>
      <c r="M227" s="120"/>
      <c r="P227" s="121">
        <f>SUM(P228:P229)</f>
        <v>0</v>
      </c>
      <c r="R227" s="121">
        <f>SUM(R228:R229)</f>
        <v>0</v>
      </c>
      <c r="T227" s="122">
        <f>SUM(T228:T229)</f>
        <v>0</v>
      </c>
      <c r="AR227" s="116" t="s">
        <v>82</v>
      </c>
      <c r="AT227" s="123" t="s">
        <v>71</v>
      </c>
      <c r="AU227" s="123" t="s">
        <v>80</v>
      </c>
      <c r="AY227" s="116" t="s">
        <v>139</v>
      </c>
      <c r="BK227" s="124">
        <f>SUM(BK228:BK229)</f>
        <v>0</v>
      </c>
    </row>
    <row r="228" spans="2:65" s="1" customFormat="1" ht="24.25" customHeight="1">
      <c r="B228" s="32"/>
      <c r="C228" s="127" t="s">
        <v>1177</v>
      </c>
      <c r="D228" s="127" t="s">
        <v>142</v>
      </c>
      <c r="E228" s="128" t="s">
        <v>1876</v>
      </c>
      <c r="F228" s="129" t="s">
        <v>1877</v>
      </c>
      <c r="G228" s="130" t="s">
        <v>383</v>
      </c>
      <c r="H228" s="131">
        <v>1</v>
      </c>
      <c r="I228" s="132"/>
      <c r="J228" s="133">
        <f>ROUND(I228*H228,2)</f>
        <v>0</v>
      </c>
      <c r="K228" s="129" t="s">
        <v>19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286</v>
      </c>
      <c r="AT228" s="138" t="s">
        <v>142</v>
      </c>
      <c r="AU228" s="138" t="s">
        <v>82</v>
      </c>
      <c r="AY228" s="17" t="s">
        <v>139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286</v>
      </c>
      <c r="BM228" s="138" t="s">
        <v>1878</v>
      </c>
    </row>
    <row r="229" spans="2:65" s="1" customFormat="1" ht="24.25" customHeight="1">
      <c r="B229" s="32"/>
      <c r="C229" s="127" t="s">
        <v>1183</v>
      </c>
      <c r="D229" s="127" t="s">
        <v>142</v>
      </c>
      <c r="E229" s="128" t="s">
        <v>1879</v>
      </c>
      <c r="F229" s="129" t="s">
        <v>1880</v>
      </c>
      <c r="G229" s="130" t="s">
        <v>1770</v>
      </c>
      <c r="H229" s="188"/>
      <c r="I229" s="132"/>
      <c r="J229" s="133">
        <f>ROUND(I229*H229,2)</f>
        <v>0</v>
      </c>
      <c r="K229" s="129" t="s">
        <v>19</v>
      </c>
      <c r="L229" s="32"/>
      <c r="M229" s="134" t="s">
        <v>19</v>
      </c>
      <c r="N229" s="135" t="s">
        <v>43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286</v>
      </c>
      <c r="AT229" s="138" t="s">
        <v>142</v>
      </c>
      <c r="AU229" s="138" t="s">
        <v>82</v>
      </c>
      <c r="AY229" s="17" t="s">
        <v>139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80</v>
      </c>
      <c r="BK229" s="139">
        <f>ROUND(I229*H229,2)</f>
        <v>0</v>
      </c>
      <c r="BL229" s="17" t="s">
        <v>286</v>
      </c>
      <c r="BM229" s="138" t="s">
        <v>1881</v>
      </c>
    </row>
    <row r="230" spans="2:65" s="11" customFormat="1" ht="26" customHeight="1">
      <c r="B230" s="115"/>
      <c r="D230" s="116" t="s">
        <v>71</v>
      </c>
      <c r="E230" s="117" t="s">
        <v>1882</v>
      </c>
      <c r="F230" s="117" t="s">
        <v>1883</v>
      </c>
      <c r="I230" s="118"/>
      <c r="J230" s="119">
        <f>BK230</f>
        <v>0</v>
      </c>
      <c r="L230" s="115"/>
      <c r="M230" s="120"/>
      <c r="P230" s="121">
        <f>P231</f>
        <v>0</v>
      </c>
      <c r="R230" s="121">
        <f>R231</f>
        <v>0</v>
      </c>
      <c r="T230" s="122">
        <f>T231</f>
        <v>0</v>
      </c>
      <c r="AR230" s="116" t="s">
        <v>147</v>
      </c>
      <c r="AT230" s="123" t="s">
        <v>71</v>
      </c>
      <c r="AU230" s="123" t="s">
        <v>72</v>
      </c>
      <c r="AY230" s="116" t="s">
        <v>139</v>
      </c>
      <c r="BK230" s="124">
        <f>BK231</f>
        <v>0</v>
      </c>
    </row>
    <row r="231" spans="2:65" s="1" customFormat="1" ht="44.25" customHeight="1">
      <c r="B231" s="32"/>
      <c r="C231" s="127" t="s">
        <v>1188</v>
      </c>
      <c r="D231" s="127" t="s">
        <v>142</v>
      </c>
      <c r="E231" s="128" t="s">
        <v>1884</v>
      </c>
      <c r="F231" s="129" t="s">
        <v>1885</v>
      </c>
      <c r="G231" s="130" t="s">
        <v>1886</v>
      </c>
      <c r="H231" s="131">
        <v>1</v>
      </c>
      <c r="I231" s="132"/>
      <c r="J231" s="133">
        <f>ROUND(I231*H231,2)</f>
        <v>0</v>
      </c>
      <c r="K231" s="129" t="s">
        <v>19</v>
      </c>
      <c r="L231" s="32"/>
      <c r="M231" s="189" t="s">
        <v>19</v>
      </c>
      <c r="N231" s="190" t="s">
        <v>43</v>
      </c>
      <c r="O231" s="191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138" t="s">
        <v>1887</v>
      </c>
      <c r="AT231" s="138" t="s">
        <v>142</v>
      </c>
      <c r="AU231" s="138" t="s">
        <v>80</v>
      </c>
      <c r="AY231" s="17" t="s">
        <v>139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1887</v>
      </c>
      <c r="BM231" s="138" t="s">
        <v>1888</v>
      </c>
    </row>
    <row r="232" spans="2:65" s="1" customFormat="1" ht="7" customHeight="1">
      <c r="B232" s="41"/>
      <c r="C232" s="42"/>
      <c r="D232" s="42"/>
      <c r="E232" s="42"/>
      <c r="F232" s="42"/>
      <c r="G232" s="42"/>
      <c r="H232" s="42"/>
      <c r="I232" s="42"/>
      <c r="J232" s="42"/>
      <c r="K232" s="42"/>
      <c r="L232" s="32"/>
    </row>
  </sheetData>
  <sheetProtection algorithmName="SHA-512" hashValue="lOrnd/uh4dFIOTUB5aDEYLcFi9wsttJKiALEE0BQkmeoOF/79go1ewAKGZxIaZRjy0/N/hXlo7DNgYdffIXFaA==" saltValue="ir1cLpqCOgOXu3YWdSaoN9B4YvHlWy5hCuTYk8fW8ObORTNy7/Ae4Sc1wovlGYe8iqYlChqpKq5EsKFsJhxyGQ==" spinCount="100000" sheet="1" objects="1" scenarios="1" formatColumns="0" formatRows="0" autoFilter="0"/>
  <autoFilter ref="C90:K231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129" r:id="rId1" xr:uid="{00000000-0004-0000-0300-000000000000}"/>
    <hyperlink ref="F131" r:id="rId2" xr:uid="{00000000-0004-0000-0300-000001000000}"/>
    <hyperlink ref="F136" r:id="rId3" xr:uid="{00000000-0004-0000-0300-000002000000}"/>
    <hyperlink ref="F138" r:id="rId4" xr:uid="{00000000-0004-0000-0300-000003000000}"/>
    <hyperlink ref="F140" r:id="rId5" xr:uid="{00000000-0004-0000-0300-000004000000}"/>
    <hyperlink ref="F142" r:id="rId6" xr:uid="{00000000-0004-0000-0300-000005000000}"/>
    <hyperlink ref="F168" r:id="rId7" xr:uid="{00000000-0004-0000-0300-000006000000}"/>
    <hyperlink ref="F170" r:id="rId8" xr:uid="{00000000-0004-0000-0300-000007000000}"/>
    <hyperlink ref="F172" r:id="rId9" xr:uid="{00000000-0004-0000-0300-000008000000}"/>
    <hyperlink ref="F174" r:id="rId10" xr:uid="{00000000-0004-0000-03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91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1889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1531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ROUND(J85,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ROUND((SUM(BE85:BE162)),  2)</f>
        <v>0</v>
      </c>
      <c r="I33" s="89">
        <v>0.21</v>
      </c>
      <c r="J33" s="88">
        <f>ROUND(((SUM(BE85:BE162))*I33),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ROUND((SUM(BF85:BF162)),  2)</f>
        <v>0</v>
      </c>
      <c r="I34" s="89">
        <v>0.15</v>
      </c>
      <c r="J34" s="88">
        <f>ROUND(((SUM(BF85:BF162))*I34),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ROUND((SUM(BG85:BG162)),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ROUND((SUM(BH85:BH162)),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ROUND((SUM(BI85:BI162)),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SO03 - Tuková kanalizace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Andrea Junková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J85</f>
        <v>0</v>
      </c>
      <c r="L59" s="32"/>
      <c r="AU59" s="17" t="s">
        <v>111</v>
      </c>
    </row>
    <row r="60" spans="2:47" s="8" customFormat="1" ht="2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20" customHeight="1">
      <c r="B61" s="103"/>
      <c r="D61" s="104" t="s">
        <v>525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20" customHeight="1">
      <c r="B62" s="103"/>
      <c r="D62" s="104" t="s">
        <v>527</v>
      </c>
      <c r="E62" s="105"/>
      <c r="F62" s="105"/>
      <c r="G62" s="105"/>
      <c r="H62" s="105"/>
      <c r="I62" s="105"/>
      <c r="J62" s="106">
        <f>J121</f>
        <v>0</v>
      </c>
      <c r="L62" s="103"/>
    </row>
    <row r="63" spans="2:47" s="9" customFormat="1" ht="20" customHeight="1">
      <c r="B63" s="103"/>
      <c r="D63" s="104" t="s">
        <v>1532</v>
      </c>
      <c r="E63" s="105"/>
      <c r="F63" s="105"/>
      <c r="G63" s="105"/>
      <c r="H63" s="105"/>
      <c r="I63" s="105"/>
      <c r="J63" s="106">
        <f>J132</f>
        <v>0</v>
      </c>
      <c r="L63" s="103"/>
    </row>
    <row r="64" spans="2:47" s="9" customFormat="1" ht="20" customHeight="1">
      <c r="B64" s="103"/>
      <c r="D64" s="104" t="s">
        <v>1890</v>
      </c>
      <c r="E64" s="105"/>
      <c r="F64" s="105"/>
      <c r="G64" s="105"/>
      <c r="H64" s="105"/>
      <c r="I64" s="105"/>
      <c r="J64" s="106">
        <f>J139</f>
        <v>0</v>
      </c>
      <c r="L64" s="103"/>
    </row>
    <row r="65" spans="2:12" s="9" customFormat="1" ht="20" customHeight="1">
      <c r="B65" s="103"/>
      <c r="D65" s="104" t="s">
        <v>529</v>
      </c>
      <c r="E65" s="105"/>
      <c r="F65" s="105"/>
      <c r="G65" s="105"/>
      <c r="H65" s="105"/>
      <c r="I65" s="105"/>
      <c r="J65" s="106">
        <f>J161</f>
        <v>0</v>
      </c>
      <c r="L65" s="103"/>
    </row>
    <row r="66" spans="2:12" s="1" customFormat="1" ht="21.75" customHeight="1">
      <c r="B66" s="32"/>
      <c r="L66" s="32"/>
    </row>
    <row r="67" spans="2:12" s="1" customFormat="1" ht="7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7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5" customHeight="1">
      <c r="B72" s="32"/>
      <c r="C72" s="21" t="s">
        <v>124</v>
      </c>
      <c r="L72" s="32"/>
    </row>
    <row r="73" spans="2:12" s="1" customFormat="1" ht="7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231" t="str">
        <f>E7</f>
        <v>SŠGS - LÁZNĚ BĚLOHRAD - CVIČNÁ KUCHYNĚ</v>
      </c>
      <c r="F75" s="232"/>
      <c r="G75" s="232"/>
      <c r="H75" s="232"/>
      <c r="L75" s="32"/>
    </row>
    <row r="76" spans="2:12" s="1" customFormat="1" ht="12" customHeight="1">
      <c r="B76" s="32"/>
      <c r="C76" s="27" t="s">
        <v>105</v>
      </c>
      <c r="L76" s="32"/>
    </row>
    <row r="77" spans="2:12" s="1" customFormat="1" ht="16.5" customHeight="1">
      <c r="B77" s="32"/>
      <c r="E77" s="194" t="str">
        <f>E9</f>
        <v>SO03 - Tuková kanalizace</v>
      </c>
      <c r="F77" s="233"/>
      <c r="G77" s="233"/>
      <c r="H77" s="233"/>
      <c r="L77" s="32"/>
    </row>
    <row r="78" spans="2:12" s="1" customFormat="1" ht="7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>Lázně Bělohrad</v>
      </c>
      <c r="I79" s="27" t="s">
        <v>23</v>
      </c>
      <c r="J79" s="49" t="str">
        <f>IF(J12="","",J12)</f>
        <v>23. 8. 2023</v>
      </c>
      <c r="L79" s="32"/>
    </row>
    <row r="80" spans="2:12" s="1" customFormat="1" ht="7" customHeight="1">
      <c r="B80" s="32"/>
      <c r="L80" s="32"/>
    </row>
    <row r="81" spans="2:65" s="1" customFormat="1" ht="15.25" customHeight="1">
      <c r="B81" s="32"/>
      <c r="C81" s="27" t="s">
        <v>25</v>
      </c>
      <c r="F81" s="25" t="str">
        <f>E15</f>
        <v xml:space="preserve"> </v>
      </c>
      <c r="I81" s="27" t="s">
        <v>31</v>
      </c>
      <c r="J81" s="30" t="str">
        <f>E21</f>
        <v>Ing. Martin Just</v>
      </c>
      <c r="L81" s="32"/>
    </row>
    <row r="82" spans="2:65" s="1" customFormat="1" ht="15.25" customHeight="1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>Andrea Junková</v>
      </c>
      <c r="L82" s="32"/>
    </row>
    <row r="83" spans="2:65" s="1" customFormat="1" ht="10.25" customHeight="1">
      <c r="B83" s="32"/>
      <c r="L83" s="32"/>
    </row>
    <row r="84" spans="2:65" s="10" customFormat="1" ht="29.25" customHeight="1">
      <c r="B84" s="107"/>
      <c r="C84" s="108" t="s">
        <v>125</v>
      </c>
      <c r="D84" s="109" t="s">
        <v>57</v>
      </c>
      <c r="E84" s="109" t="s">
        <v>53</v>
      </c>
      <c r="F84" s="109" t="s">
        <v>54</v>
      </c>
      <c r="G84" s="109" t="s">
        <v>126</v>
      </c>
      <c r="H84" s="109" t="s">
        <v>127</v>
      </c>
      <c r="I84" s="109" t="s">
        <v>128</v>
      </c>
      <c r="J84" s="109" t="s">
        <v>110</v>
      </c>
      <c r="K84" s="110" t="s">
        <v>129</v>
      </c>
      <c r="L84" s="107"/>
      <c r="M84" s="56" t="s">
        <v>19</v>
      </c>
      <c r="N84" s="57" t="s">
        <v>42</v>
      </c>
      <c r="O84" s="57" t="s">
        <v>130</v>
      </c>
      <c r="P84" s="57" t="s">
        <v>131</v>
      </c>
      <c r="Q84" s="57" t="s">
        <v>132</v>
      </c>
      <c r="R84" s="57" t="s">
        <v>133</v>
      </c>
      <c r="S84" s="57" t="s">
        <v>134</v>
      </c>
      <c r="T84" s="58" t="s">
        <v>135</v>
      </c>
    </row>
    <row r="85" spans="2:65" s="1" customFormat="1" ht="22.75" customHeight="1">
      <c r="B85" s="32"/>
      <c r="C85" s="61" t="s">
        <v>136</v>
      </c>
      <c r="J85" s="111">
        <f>BK85</f>
        <v>0</v>
      </c>
      <c r="L85" s="32"/>
      <c r="M85" s="59"/>
      <c r="N85" s="50"/>
      <c r="O85" s="50"/>
      <c r="P85" s="112">
        <f>P86</f>
        <v>0</v>
      </c>
      <c r="Q85" s="50"/>
      <c r="R85" s="112">
        <f>R86</f>
        <v>1.405</v>
      </c>
      <c r="S85" s="50"/>
      <c r="T85" s="113">
        <f>T86</f>
        <v>0</v>
      </c>
      <c r="AT85" s="17" t="s">
        <v>71</v>
      </c>
      <c r="AU85" s="17" t="s">
        <v>111</v>
      </c>
      <c r="BK85" s="114">
        <f>BK86</f>
        <v>0</v>
      </c>
    </row>
    <row r="86" spans="2:65" s="11" customFormat="1" ht="26" customHeight="1">
      <c r="B86" s="115"/>
      <c r="D86" s="116" t="s">
        <v>71</v>
      </c>
      <c r="E86" s="117" t="s">
        <v>137</v>
      </c>
      <c r="F86" s="117" t="s">
        <v>138</v>
      </c>
      <c r="I86" s="118"/>
      <c r="J86" s="119">
        <f>BK86</f>
        <v>0</v>
      </c>
      <c r="L86" s="115"/>
      <c r="M86" s="120"/>
      <c r="P86" s="121">
        <f>P87+P121+P132+P139+P161</f>
        <v>0</v>
      </c>
      <c r="R86" s="121">
        <f>R87+R121+R132+R139+R161</f>
        <v>1.405</v>
      </c>
      <c r="T86" s="122">
        <f>T87+T121+T132+T139+T161</f>
        <v>0</v>
      </c>
      <c r="AR86" s="116" t="s">
        <v>80</v>
      </c>
      <c r="AT86" s="123" t="s">
        <v>71</v>
      </c>
      <c r="AU86" s="123" t="s">
        <v>72</v>
      </c>
      <c r="AY86" s="116" t="s">
        <v>139</v>
      </c>
      <c r="BK86" s="124">
        <f>BK87+BK121+BK132+BK139+BK161</f>
        <v>0</v>
      </c>
    </row>
    <row r="87" spans="2:65" s="11" customFormat="1" ht="22.75" customHeight="1">
      <c r="B87" s="115"/>
      <c r="D87" s="116" t="s">
        <v>71</v>
      </c>
      <c r="E87" s="125" t="s">
        <v>80</v>
      </c>
      <c r="F87" s="125" t="s">
        <v>533</v>
      </c>
      <c r="I87" s="118"/>
      <c r="J87" s="126">
        <f>BK87</f>
        <v>0</v>
      </c>
      <c r="L87" s="115"/>
      <c r="M87" s="120"/>
      <c r="P87" s="121">
        <f>SUM(P88:P120)</f>
        <v>0</v>
      </c>
      <c r="R87" s="121">
        <f>SUM(R88:R120)</f>
        <v>0</v>
      </c>
      <c r="T87" s="122">
        <f>SUM(T88:T120)</f>
        <v>0</v>
      </c>
      <c r="AR87" s="116" t="s">
        <v>80</v>
      </c>
      <c r="AT87" s="123" t="s">
        <v>71</v>
      </c>
      <c r="AU87" s="123" t="s">
        <v>80</v>
      </c>
      <c r="AY87" s="116" t="s">
        <v>139</v>
      </c>
      <c r="BK87" s="124">
        <f>SUM(BK88:BK120)</f>
        <v>0</v>
      </c>
    </row>
    <row r="88" spans="2:65" s="1" customFormat="1" ht="24.25" customHeight="1">
      <c r="B88" s="32"/>
      <c r="C88" s="127" t="s">
        <v>80</v>
      </c>
      <c r="D88" s="127" t="s">
        <v>142</v>
      </c>
      <c r="E88" s="128" t="s">
        <v>1891</v>
      </c>
      <c r="F88" s="129" t="s">
        <v>1892</v>
      </c>
      <c r="G88" s="130" t="s">
        <v>1893</v>
      </c>
      <c r="H88" s="131">
        <v>10</v>
      </c>
      <c r="I88" s="132"/>
      <c r="J88" s="133">
        <f t="shared" ref="J88:J93" si="0"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 t="shared" ref="P88:P93" si="1">O88*H88</f>
        <v>0</v>
      </c>
      <c r="Q88" s="136">
        <v>0</v>
      </c>
      <c r="R88" s="136">
        <f t="shared" ref="R88:R93" si="2">Q88*H88</f>
        <v>0</v>
      </c>
      <c r="S88" s="136">
        <v>0</v>
      </c>
      <c r="T88" s="137">
        <f t="shared" ref="T88:T93" si="3">S88*H88</f>
        <v>0</v>
      </c>
      <c r="AR88" s="138" t="s">
        <v>147</v>
      </c>
      <c r="AT88" s="138" t="s">
        <v>142</v>
      </c>
      <c r="AU88" s="138" t="s">
        <v>82</v>
      </c>
      <c r="AY88" s="17" t="s">
        <v>139</v>
      </c>
      <c r="BE88" s="139">
        <f t="shared" ref="BE88:BE93" si="4">IF(N88="základní",J88,0)</f>
        <v>0</v>
      </c>
      <c r="BF88" s="139">
        <f t="shared" ref="BF88:BF93" si="5">IF(N88="snížená",J88,0)</f>
        <v>0</v>
      </c>
      <c r="BG88" s="139">
        <f t="shared" ref="BG88:BG93" si="6">IF(N88="zákl. přenesená",J88,0)</f>
        <v>0</v>
      </c>
      <c r="BH88" s="139">
        <f t="shared" ref="BH88:BH93" si="7">IF(N88="sníž. přenesená",J88,0)</f>
        <v>0</v>
      </c>
      <c r="BI88" s="139">
        <f t="shared" ref="BI88:BI93" si="8">IF(N88="nulová",J88,0)</f>
        <v>0</v>
      </c>
      <c r="BJ88" s="17" t="s">
        <v>80</v>
      </c>
      <c r="BK88" s="139">
        <f t="shared" ref="BK88:BK93" si="9">ROUND(I88*H88,2)</f>
        <v>0</v>
      </c>
      <c r="BL88" s="17" t="s">
        <v>147</v>
      </c>
      <c r="BM88" s="138" t="s">
        <v>1894</v>
      </c>
    </row>
    <row r="89" spans="2:65" s="1" customFormat="1" ht="16.5" customHeight="1">
      <c r="B89" s="32"/>
      <c r="C89" s="127" t="s">
        <v>82</v>
      </c>
      <c r="D89" s="127" t="s">
        <v>142</v>
      </c>
      <c r="E89" s="128" t="s">
        <v>1895</v>
      </c>
      <c r="F89" s="129" t="s">
        <v>1896</v>
      </c>
      <c r="G89" s="130" t="s">
        <v>271</v>
      </c>
      <c r="H89" s="131">
        <v>23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147</v>
      </c>
      <c r="AT89" s="138" t="s">
        <v>142</v>
      </c>
      <c r="AU89" s="138" t="s">
        <v>82</v>
      </c>
      <c r="AY89" s="17" t="s">
        <v>139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147</v>
      </c>
      <c r="BM89" s="138" t="s">
        <v>1897</v>
      </c>
    </row>
    <row r="90" spans="2:65" s="1" customFormat="1" ht="21.75" customHeight="1">
      <c r="B90" s="32"/>
      <c r="C90" s="127" t="s">
        <v>176</v>
      </c>
      <c r="D90" s="127" t="s">
        <v>142</v>
      </c>
      <c r="E90" s="128" t="s">
        <v>1898</v>
      </c>
      <c r="F90" s="129" t="s">
        <v>1899</v>
      </c>
      <c r="G90" s="130" t="s">
        <v>271</v>
      </c>
      <c r="H90" s="131">
        <v>23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147</v>
      </c>
      <c r="AT90" s="138" t="s">
        <v>142</v>
      </c>
      <c r="AU90" s="138" t="s">
        <v>82</v>
      </c>
      <c r="AY90" s="17" t="s">
        <v>139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147</v>
      </c>
      <c r="BM90" s="138" t="s">
        <v>1900</v>
      </c>
    </row>
    <row r="91" spans="2:65" s="1" customFormat="1" ht="24.25" customHeight="1">
      <c r="B91" s="32"/>
      <c r="C91" s="127" t="s">
        <v>147</v>
      </c>
      <c r="D91" s="127" t="s">
        <v>142</v>
      </c>
      <c r="E91" s="128" t="s">
        <v>1901</v>
      </c>
      <c r="F91" s="129" t="s">
        <v>1902</v>
      </c>
      <c r="G91" s="130" t="s">
        <v>271</v>
      </c>
      <c r="H91" s="131">
        <v>23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147</v>
      </c>
      <c r="AT91" s="138" t="s">
        <v>142</v>
      </c>
      <c r="AU91" s="138" t="s">
        <v>82</v>
      </c>
      <c r="AY91" s="17" t="s">
        <v>139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147</v>
      </c>
      <c r="BM91" s="138" t="s">
        <v>1903</v>
      </c>
    </row>
    <row r="92" spans="2:65" s="1" customFormat="1" ht="24.25" customHeight="1">
      <c r="B92" s="32"/>
      <c r="C92" s="127" t="s">
        <v>197</v>
      </c>
      <c r="D92" s="127" t="s">
        <v>142</v>
      </c>
      <c r="E92" s="128" t="s">
        <v>1904</v>
      </c>
      <c r="F92" s="129" t="s">
        <v>1905</v>
      </c>
      <c r="G92" s="130" t="s">
        <v>271</v>
      </c>
      <c r="H92" s="131">
        <v>23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147</v>
      </c>
      <c r="AT92" s="138" t="s">
        <v>142</v>
      </c>
      <c r="AU92" s="138" t="s">
        <v>82</v>
      </c>
      <c r="AY92" s="17" t="s">
        <v>139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147</v>
      </c>
      <c r="BM92" s="138" t="s">
        <v>1906</v>
      </c>
    </row>
    <row r="93" spans="2:65" s="1" customFormat="1" ht="24.25" customHeight="1">
      <c r="B93" s="32"/>
      <c r="C93" s="127" t="s">
        <v>203</v>
      </c>
      <c r="D93" s="127" t="s">
        <v>142</v>
      </c>
      <c r="E93" s="128" t="s">
        <v>1907</v>
      </c>
      <c r="F93" s="129" t="s">
        <v>1908</v>
      </c>
      <c r="G93" s="130" t="s">
        <v>271</v>
      </c>
      <c r="H93" s="131">
        <v>5.61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147</v>
      </c>
      <c r="AT93" s="138" t="s">
        <v>142</v>
      </c>
      <c r="AU93" s="138" t="s">
        <v>82</v>
      </c>
      <c r="AY93" s="17" t="s">
        <v>139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147</v>
      </c>
      <c r="BM93" s="138" t="s">
        <v>1909</v>
      </c>
    </row>
    <row r="94" spans="2:65" s="12" customFormat="1" ht="12">
      <c r="B94" s="144"/>
      <c r="D94" s="145" t="s">
        <v>151</v>
      </c>
      <c r="E94" s="146" t="s">
        <v>19</v>
      </c>
      <c r="F94" s="147" t="s">
        <v>1910</v>
      </c>
      <c r="H94" s="148">
        <v>5.61</v>
      </c>
      <c r="I94" s="149"/>
      <c r="L94" s="144"/>
      <c r="M94" s="150"/>
      <c r="T94" s="151"/>
      <c r="AT94" s="146" t="s">
        <v>151</v>
      </c>
      <c r="AU94" s="146" t="s">
        <v>82</v>
      </c>
      <c r="AV94" s="12" t="s">
        <v>82</v>
      </c>
      <c r="AW94" s="12" t="s">
        <v>33</v>
      </c>
      <c r="AX94" s="12" t="s">
        <v>72</v>
      </c>
      <c r="AY94" s="146" t="s">
        <v>139</v>
      </c>
    </row>
    <row r="95" spans="2:65" s="13" customFormat="1" ht="12">
      <c r="B95" s="152"/>
      <c r="D95" s="145" t="s">
        <v>151</v>
      </c>
      <c r="E95" s="153" t="s">
        <v>19</v>
      </c>
      <c r="F95" s="154" t="s">
        <v>163</v>
      </c>
      <c r="H95" s="155">
        <v>5.61</v>
      </c>
      <c r="I95" s="156"/>
      <c r="L95" s="152"/>
      <c r="M95" s="157"/>
      <c r="T95" s="158"/>
      <c r="AT95" s="153" t="s">
        <v>151</v>
      </c>
      <c r="AU95" s="153" t="s">
        <v>82</v>
      </c>
      <c r="AV95" s="13" t="s">
        <v>147</v>
      </c>
      <c r="AW95" s="13" t="s">
        <v>33</v>
      </c>
      <c r="AX95" s="13" t="s">
        <v>80</v>
      </c>
      <c r="AY95" s="153" t="s">
        <v>139</v>
      </c>
    </row>
    <row r="96" spans="2:65" s="1" customFormat="1" ht="24.25" customHeight="1">
      <c r="B96" s="32"/>
      <c r="C96" s="127" t="s">
        <v>208</v>
      </c>
      <c r="D96" s="127" t="s">
        <v>142</v>
      </c>
      <c r="E96" s="128" t="s">
        <v>1911</v>
      </c>
      <c r="F96" s="129" t="s">
        <v>1912</v>
      </c>
      <c r="G96" s="130" t="s">
        <v>271</v>
      </c>
      <c r="H96" s="131">
        <v>5.61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147</v>
      </c>
      <c r="AT96" s="138" t="s">
        <v>142</v>
      </c>
      <c r="AU96" s="138" t="s">
        <v>82</v>
      </c>
      <c r="AY96" s="17" t="s">
        <v>139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147</v>
      </c>
      <c r="BM96" s="138" t="s">
        <v>1913</v>
      </c>
    </row>
    <row r="97" spans="2:65" s="1" customFormat="1" ht="33" customHeight="1">
      <c r="B97" s="32"/>
      <c r="C97" s="127" t="s">
        <v>219</v>
      </c>
      <c r="D97" s="127" t="s">
        <v>142</v>
      </c>
      <c r="E97" s="128" t="s">
        <v>1914</v>
      </c>
      <c r="F97" s="129" t="s">
        <v>1915</v>
      </c>
      <c r="G97" s="130" t="s">
        <v>145</v>
      </c>
      <c r="H97" s="131">
        <v>26.67</v>
      </c>
      <c r="I97" s="132"/>
      <c r="J97" s="133">
        <f>ROUND(I97*H97,2)</f>
        <v>0</v>
      </c>
      <c r="K97" s="129" t="s">
        <v>19</v>
      </c>
      <c r="L97" s="32"/>
      <c r="M97" s="134" t="s">
        <v>19</v>
      </c>
      <c r="N97" s="135" t="s">
        <v>43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147</v>
      </c>
      <c r="AT97" s="138" t="s">
        <v>142</v>
      </c>
      <c r="AU97" s="138" t="s">
        <v>82</v>
      </c>
      <c r="AY97" s="17" t="s">
        <v>139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147</v>
      </c>
      <c r="BM97" s="138" t="s">
        <v>1916</v>
      </c>
    </row>
    <row r="98" spans="2:65" s="12" customFormat="1" ht="12">
      <c r="B98" s="144"/>
      <c r="D98" s="145" t="s">
        <v>151</v>
      </c>
      <c r="E98" s="146" t="s">
        <v>19</v>
      </c>
      <c r="F98" s="147" t="s">
        <v>1917</v>
      </c>
      <c r="H98" s="148">
        <v>15.87</v>
      </c>
      <c r="I98" s="149"/>
      <c r="L98" s="144"/>
      <c r="M98" s="150"/>
      <c r="T98" s="151"/>
      <c r="AT98" s="146" t="s">
        <v>151</v>
      </c>
      <c r="AU98" s="146" t="s">
        <v>82</v>
      </c>
      <c r="AV98" s="12" t="s">
        <v>82</v>
      </c>
      <c r="AW98" s="12" t="s">
        <v>33</v>
      </c>
      <c r="AX98" s="12" t="s">
        <v>72</v>
      </c>
      <c r="AY98" s="146" t="s">
        <v>139</v>
      </c>
    </row>
    <row r="99" spans="2:65" s="12" customFormat="1" ht="12">
      <c r="B99" s="144"/>
      <c r="D99" s="145" t="s">
        <v>151</v>
      </c>
      <c r="E99" s="146" t="s">
        <v>19</v>
      </c>
      <c r="F99" s="147" t="s">
        <v>1918</v>
      </c>
      <c r="H99" s="148">
        <v>10.8</v>
      </c>
      <c r="I99" s="149"/>
      <c r="L99" s="144"/>
      <c r="M99" s="150"/>
      <c r="T99" s="151"/>
      <c r="AT99" s="146" t="s">
        <v>151</v>
      </c>
      <c r="AU99" s="146" t="s">
        <v>82</v>
      </c>
      <c r="AV99" s="12" t="s">
        <v>82</v>
      </c>
      <c r="AW99" s="12" t="s">
        <v>33</v>
      </c>
      <c r="AX99" s="12" t="s">
        <v>72</v>
      </c>
      <c r="AY99" s="146" t="s">
        <v>139</v>
      </c>
    </row>
    <row r="100" spans="2:65" s="13" customFormat="1" ht="12">
      <c r="B100" s="152"/>
      <c r="D100" s="145" t="s">
        <v>151</v>
      </c>
      <c r="E100" s="153" t="s">
        <v>19</v>
      </c>
      <c r="F100" s="154" t="s">
        <v>163</v>
      </c>
      <c r="H100" s="155">
        <v>26.67</v>
      </c>
      <c r="I100" s="156"/>
      <c r="L100" s="152"/>
      <c r="M100" s="157"/>
      <c r="T100" s="158"/>
      <c r="AT100" s="153" t="s">
        <v>151</v>
      </c>
      <c r="AU100" s="153" t="s">
        <v>82</v>
      </c>
      <c r="AV100" s="13" t="s">
        <v>147</v>
      </c>
      <c r="AW100" s="13" t="s">
        <v>33</v>
      </c>
      <c r="AX100" s="13" t="s">
        <v>80</v>
      </c>
      <c r="AY100" s="153" t="s">
        <v>139</v>
      </c>
    </row>
    <row r="101" spans="2:65" s="1" customFormat="1" ht="33" customHeight="1">
      <c r="B101" s="32"/>
      <c r="C101" s="127" t="s">
        <v>140</v>
      </c>
      <c r="D101" s="127" t="s">
        <v>142</v>
      </c>
      <c r="E101" s="128" t="s">
        <v>1919</v>
      </c>
      <c r="F101" s="129" t="s">
        <v>1920</v>
      </c>
      <c r="G101" s="130" t="s">
        <v>145</v>
      </c>
      <c r="H101" s="131">
        <v>27.984000000000002</v>
      </c>
      <c r="I101" s="132"/>
      <c r="J101" s="133">
        <f>ROUND(I101*H101,2)</f>
        <v>0</v>
      </c>
      <c r="K101" s="129" t="s">
        <v>19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147</v>
      </c>
      <c r="AT101" s="138" t="s">
        <v>142</v>
      </c>
      <c r="AU101" s="138" t="s">
        <v>82</v>
      </c>
      <c r="AY101" s="17" t="s">
        <v>139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147</v>
      </c>
      <c r="BM101" s="138" t="s">
        <v>1921</v>
      </c>
    </row>
    <row r="102" spans="2:65" s="12" customFormat="1" ht="12">
      <c r="B102" s="144"/>
      <c r="D102" s="145" t="s">
        <v>151</v>
      </c>
      <c r="E102" s="146" t="s">
        <v>19</v>
      </c>
      <c r="F102" s="147" t="s">
        <v>1922</v>
      </c>
      <c r="H102" s="148">
        <v>27.984000000000002</v>
      </c>
      <c r="I102" s="149"/>
      <c r="L102" s="144"/>
      <c r="M102" s="150"/>
      <c r="T102" s="151"/>
      <c r="AT102" s="146" t="s">
        <v>151</v>
      </c>
      <c r="AU102" s="146" t="s">
        <v>82</v>
      </c>
      <c r="AV102" s="12" t="s">
        <v>82</v>
      </c>
      <c r="AW102" s="12" t="s">
        <v>33</v>
      </c>
      <c r="AX102" s="12" t="s">
        <v>72</v>
      </c>
      <c r="AY102" s="146" t="s">
        <v>139</v>
      </c>
    </row>
    <row r="103" spans="2:65" s="13" customFormat="1" ht="12">
      <c r="B103" s="152"/>
      <c r="D103" s="145" t="s">
        <v>151</v>
      </c>
      <c r="E103" s="153" t="s">
        <v>19</v>
      </c>
      <c r="F103" s="154" t="s">
        <v>163</v>
      </c>
      <c r="H103" s="155">
        <v>27.984000000000002</v>
      </c>
      <c r="I103" s="156"/>
      <c r="L103" s="152"/>
      <c r="M103" s="157"/>
      <c r="T103" s="158"/>
      <c r="AT103" s="153" t="s">
        <v>151</v>
      </c>
      <c r="AU103" s="153" t="s">
        <v>82</v>
      </c>
      <c r="AV103" s="13" t="s">
        <v>147</v>
      </c>
      <c r="AW103" s="13" t="s">
        <v>33</v>
      </c>
      <c r="AX103" s="13" t="s">
        <v>80</v>
      </c>
      <c r="AY103" s="153" t="s">
        <v>139</v>
      </c>
    </row>
    <row r="104" spans="2:65" s="1" customFormat="1" ht="24.25" customHeight="1">
      <c r="B104" s="32"/>
      <c r="C104" s="127" t="s">
        <v>242</v>
      </c>
      <c r="D104" s="127" t="s">
        <v>142</v>
      </c>
      <c r="E104" s="128" t="s">
        <v>1923</v>
      </c>
      <c r="F104" s="129" t="s">
        <v>1924</v>
      </c>
      <c r="G104" s="130" t="s">
        <v>211</v>
      </c>
      <c r="H104" s="131">
        <v>100.08</v>
      </c>
      <c r="I104" s="132"/>
      <c r="J104" s="133">
        <f>ROUND(I104*H104,2)</f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147</v>
      </c>
      <c r="AT104" s="138" t="s">
        <v>142</v>
      </c>
      <c r="AU104" s="138" t="s">
        <v>82</v>
      </c>
      <c r="AY104" s="17" t="s">
        <v>139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147</v>
      </c>
      <c r="BM104" s="138" t="s">
        <v>1925</v>
      </c>
    </row>
    <row r="105" spans="2:65" s="12" customFormat="1" ht="12">
      <c r="B105" s="144"/>
      <c r="D105" s="145" t="s">
        <v>151</v>
      </c>
      <c r="E105" s="146" t="s">
        <v>19</v>
      </c>
      <c r="F105" s="147" t="s">
        <v>1926</v>
      </c>
      <c r="H105" s="148">
        <v>50.88</v>
      </c>
      <c r="I105" s="149"/>
      <c r="L105" s="144"/>
      <c r="M105" s="150"/>
      <c r="T105" s="151"/>
      <c r="AT105" s="146" t="s">
        <v>151</v>
      </c>
      <c r="AU105" s="146" t="s">
        <v>82</v>
      </c>
      <c r="AV105" s="12" t="s">
        <v>82</v>
      </c>
      <c r="AW105" s="12" t="s">
        <v>33</v>
      </c>
      <c r="AX105" s="12" t="s">
        <v>72</v>
      </c>
      <c r="AY105" s="146" t="s">
        <v>139</v>
      </c>
    </row>
    <row r="106" spans="2:65" s="12" customFormat="1" ht="12">
      <c r="B106" s="144"/>
      <c r="D106" s="145" t="s">
        <v>151</v>
      </c>
      <c r="E106" s="146" t="s">
        <v>19</v>
      </c>
      <c r="F106" s="147" t="s">
        <v>1927</v>
      </c>
      <c r="H106" s="148">
        <v>27.6</v>
      </c>
      <c r="I106" s="149"/>
      <c r="L106" s="144"/>
      <c r="M106" s="150"/>
      <c r="T106" s="151"/>
      <c r="AT106" s="146" t="s">
        <v>151</v>
      </c>
      <c r="AU106" s="146" t="s">
        <v>82</v>
      </c>
      <c r="AV106" s="12" t="s">
        <v>82</v>
      </c>
      <c r="AW106" s="12" t="s">
        <v>33</v>
      </c>
      <c r="AX106" s="12" t="s">
        <v>72</v>
      </c>
      <c r="AY106" s="146" t="s">
        <v>139</v>
      </c>
    </row>
    <row r="107" spans="2:65" s="12" customFormat="1" ht="12">
      <c r="B107" s="144"/>
      <c r="D107" s="145" t="s">
        <v>151</v>
      </c>
      <c r="E107" s="146" t="s">
        <v>19</v>
      </c>
      <c r="F107" s="147" t="s">
        <v>1928</v>
      </c>
      <c r="H107" s="148">
        <v>21.6</v>
      </c>
      <c r="I107" s="149"/>
      <c r="L107" s="144"/>
      <c r="M107" s="150"/>
      <c r="T107" s="151"/>
      <c r="AT107" s="146" t="s">
        <v>151</v>
      </c>
      <c r="AU107" s="146" t="s">
        <v>82</v>
      </c>
      <c r="AV107" s="12" t="s">
        <v>82</v>
      </c>
      <c r="AW107" s="12" t="s">
        <v>33</v>
      </c>
      <c r="AX107" s="12" t="s">
        <v>72</v>
      </c>
      <c r="AY107" s="146" t="s">
        <v>139</v>
      </c>
    </row>
    <row r="108" spans="2:65" s="13" customFormat="1" ht="12">
      <c r="B108" s="152"/>
      <c r="D108" s="145" t="s">
        <v>151</v>
      </c>
      <c r="E108" s="153" t="s">
        <v>19</v>
      </c>
      <c r="F108" s="154" t="s">
        <v>163</v>
      </c>
      <c r="H108" s="155">
        <v>100.08</v>
      </c>
      <c r="I108" s="156"/>
      <c r="L108" s="152"/>
      <c r="M108" s="157"/>
      <c r="T108" s="158"/>
      <c r="AT108" s="153" t="s">
        <v>151</v>
      </c>
      <c r="AU108" s="153" t="s">
        <v>82</v>
      </c>
      <c r="AV108" s="13" t="s">
        <v>147</v>
      </c>
      <c r="AW108" s="13" t="s">
        <v>33</v>
      </c>
      <c r="AX108" s="13" t="s">
        <v>80</v>
      </c>
      <c r="AY108" s="153" t="s">
        <v>139</v>
      </c>
    </row>
    <row r="109" spans="2:65" s="1" customFormat="1" ht="24.25" customHeight="1">
      <c r="B109" s="32"/>
      <c r="C109" s="127" t="s">
        <v>247</v>
      </c>
      <c r="D109" s="127" t="s">
        <v>142</v>
      </c>
      <c r="E109" s="128" t="s">
        <v>1929</v>
      </c>
      <c r="F109" s="129" t="s">
        <v>1930</v>
      </c>
      <c r="G109" s="130" t="s">
        <v>211</v>
      </c>
      <c r="H109" s="131">
        <v>100.08</v>
      </c>
      <c r="I109" s="132"/>
      <c r="J109" s="133">
        <f>ROUND(I109*H109,2)</f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147</v>
      </c>
      <c r="AT109" s="138" t="s">
        <v>142</v>
      </c>
      <c r="AU109" s="138" t="s">
        <v>82</v>
      </c>
      <c r="AY109" s="17" t="s">
        <v>139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147</v>
      </c>
      <c r="BM109" s="138" t="s">
        <v>1931</v>
      </c>
    </row>
    <row r="110" spans="2:65" s="1" customFormat="1" ht="37.75" customHeight="1">
      <c r="B110" s="32"/>
      <c r="C110" s="127" t="s">
        <v>254</v>
      </c>
      <c r="D110" s="127" t="s">
        <v>142</v>
      </c>
      <c r="E110" s="128" t="s">
        <v>1932</v>
      </c>
      <c r="F110" s="129" t="s">
        <v>1933</v>
      </c>
      <c r="G110" s="130" t="s">
        <v>145</v>
      </c>
      <c r="H110" s="131">
        <v>14.295</v>
      </c>
      <c r="I110" s="132"/>
      <c r="J110" s="133">
        <f>ROUND(I110*H110,2)</f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147</v>
      </c>
      <c r="AT110" s="138" t="s">
        <v>142</v>
      </c>
      <c r="AU110" s="138" t="s">
        <v>82</v>
      </c>
      <c r="AY110" s="17" t="s">
        <v>139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147</v>
      </c>
      <c r="BM110" s="138" t="s">
        <v>1934</v>
      </c>
    </row>
    <row r="111" spans="2:65" s="12" customFormat="1" ht="12">
      <c r="B111" s="144"/>
      <c r="D111" s="145" t="s">
        <v>151</v>
      </c>
      <c r="E111" s="146" t="s">
        <v>19</v>
      </c>
      <c r="F111" s="147" t="s">
        <v>1935</v>
      </c>
      <c r="H111" s="148">
        <v>14.295</v>
      </c>
      <c r="I111" s="149"/>
      <c r="L111" s="144"/>
      <c r="M111" s="150"/>
      <c r="T111" s="151"/>
      <c r="AT111" s="146" t="s">
        <v>151</v>
      </c>
      <c r="AU111" s="146" t="s">
        <v>82</v>
      </c>
      <c r="AV111" s="12" t="s">
        <v>82</v>
      </c>
      <c r="AW111" s="12" t="s">
        <v>33</v>
      </c>
      <c r="AX111" s="12" t="s">
        <v>72</v>
      </c>
      <c r="AY111" s="146" t="s">
        <v>139</v>
      </c>
    </row>
    <row r="112" spans="2:65" s="13" customFormat="1" ht="12">
      <c r="B112" s="152"/>
      <c r="D112" s="145" t="s">
        <v>151</v>
      </c>
      <c r="E112" s="153" t="s">
        <v>19</v>
      </c>
      <c r="F112" s="154" t="s">
        <v>163</v>
      </c>
      <c r="H112" s="155">
        <v>14.295</v>
      </c>
      <c r="I112" s="156"/>
      <c r="L112" s="152"/>
      <c r="M112" s="157"/>
      <c r="T112" s="158"/>
      <c r="AT112" s="153" t="s">
        <v>151</v>
      </c>
      <c r="AU112" s="153" t="s">
        <v>82</v>
      </c>
      <c r="AV112" s="13" t="s">
        <v>147</v>
      </c>
      <c r="AW112" s="13" t="s">
        <v>33</v>
      </c>
      <c r="AX112" s="13" t="s">
        <v>80</v>
      </c>
      <c r="AY112" s="153" t="s">
        <v>139</v>
      </c>
    </row>
    <row r="113" spans="2:65" s="1" customFormat="1" ht="24.25" customHeight="1">
      <c r="B113" s="32"/>
      <c r="C113" s="127" t="s">
        <v>261</v>
      </c>
      <c r="D113" s="127" t="s">
        <v>142</v>
      </c>
      <c r="E113" s="128" t="s">
        <v>1936</v>
      </c>
      <c r="F113" s="129" t="s">
        <v>1937</v>
      </c>
      <c r="G113" s="130" t="s">
        <v>145</v>
      </c>
      <c r="H113" s="131">
        <v>14.295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147</v>
      </c>
      <c r="AT113" s="138" t="s">
        <v>142</v>
      </c>
      <c r="AU113" s="138" t="s">
        <v>82</v>
      </c>
      <c r="AY113" s="17" t="s">
        <v>139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147</v>
      </c>
      <c r="BM113" s="138" t="s">
        <v>1938</v>
      </c>
    </row>
    <row r="114" spans="2:65" s="1" customFormat="1" ht="24.25" customHeight="1">
      <c r="B114" s="32"/>
      <c r="C114" s="127" t="s">
        <v>268</v>
      </c>
      <c r="D114" s="127" t="s">
        <v>142</v>
      </c>
      <c r="E114" s="128" t="s">
        <v>1557</v>
      </c>
      <c r="F114" s="129" t="s">
        <v>1558</v>
      </c>
      <c r="G114" s="130" t="s">
        <v>283</v>
      </c>
      <c r="H114" s="131">
        <v>25.731000000000002</v>
      </c>
      <c r="I114" s="132"/>
      <c r="J114" s="133">
        <f>ROUND(I114*H114,2)</f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147</v>
      </c>
      <c r="AT114" s="138" t="s">
        <v>142</v>
      </c>
      <c r="AU114" s="138" t="s">
        <v>82</v>
      </c>
      <c r="AY114" s="17" t="s">
        <v>139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147</v>
      </c>
      <c r="BM114" s="138" t="s">
        <v>1939</v>
      </c>
    </row>
    <row r="115" spans="2:65" s="12" customFormat="1" ht="12">
      <c r="B115" s="144"/>
      <c r="D115" s="145" t="s">
        <v>151</v>
      </c>
      <c r="E115" s="146" t="s">
        <v>19</v>
      </c>
      <c r="F115" s="147" t="s">
        <v>1940</v>
      </c>
      <c r="H115" s="148">
        <v>25.731000000000002</v>
      </c>
      <c r="I115" s="149"/>
      <c r="L115" s="144"/>
      <c r="M115" s="150"/>
      <c r="T115" s="151"/>
      <c r="AT115" s="146" t="s">
        <v>151</v>
      </c>
      <c r="AU115" s="146" t="s">
        <v>82</v>
      </c>
      <c r="AV115" s="12" t="s">
        <v>82</v>
      </c>
      <c r="AW115" s="12" t="s">
        <v>33</v>
      </c>
      <c r="AX115" s="12" t="s">
        <v>72</v>
      </c>
      <c r="AY115" s="146" t="s">
        <v>139</v>
      </c>
    </row>
    <row r="116" spans="2:65" s="13" customFormat="1" ht="12">
      <c r="B116" s="152"/>
      <c r="D116" s="145" t="s">
        <v>151</v>
      </c>
      <c r="E116" s="153" t="s">
        <v>19</v>
      </c>
      <c r="F116" s="154" t="s">
        <v>163</v>
      </c>
      <c r="H116" s="155">
        <v>25.731000000000002</v>
      </c>
      <c r="I116" s="156"/>
      <c r="L116" s="152"/>
      <c r="M116" s="157"/>
      <c r="T116" s="158"/>
      <c r="AT116" s="153" t="s">
        <v>151</v>
      </c>
      <c r="AU116" s="153" t="s">
        <v>82</v>
      </c>
      <c r="AV116" s="13" t="s">
        <v>147</v>
      </c>
      <c r="AW116" s="13" t="s">
        <v>33</v>
      </c>
      <c r="AX116" s="13" t="s">
        <v>80</v>
      </c>
      <c r="AY116" s="153" t="s">
        <v>139</v>
      </c>
    </row>
    <row r="117" spans="2:65" s="1" customFormat="1" ht="16.5" customHeight="1">
      <c r="B117" s="32"/>
      <c r="C117" s="127" t="s">
        <v>8</v>
      </c>
      <c r="D117" s="127" t="s">
        <v>142</v>
      </c>
      <c r="E117" s="128" t="s">
        <v>1560</v>
      </c>
      <c r="F117" s="129" t="s">
        <v>1561</v>
      </c>
      <c r="G117" s="130" t="s">
        <v>145</v>
      </c>
      <c r="H117" s="131">
        <v>14.295</v>
      </c>
      <c r="I117" s="132"/>
      <c r="J117" s="133">
        <f>ROUND(I117*H117,2)</f>
        <v>0</v>
      </c>
      <c r="K117" s="129" t="s">
        <v>19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147</v>
      </c>
      <c r="AT117" s="138" t="s">
        <v>142</v>
      </c>
      <c r="AU117" s="138" t="s">
        <v>82</v>
      </c>
      <c r="AY117" s="17" t="s">
        <v>139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147</v>
      </c>
      <c r="BM117" s="138" t="s">
        <v>1941</v>
      </c>
    </row>
    <row r="118" spans="2:65" s="1" customFormat="1" ht="24.25" customHeight="1">
      <c r="B118" s="32"/>
      <c r="C118" s="127" t="s">
        <v>286</v>
      </c>
      <c r="D118" s="127" t="s">
        <v>142</v>
      </c>
      <c r="E118" s="128" t="s">
        <v>1563</v>
      </c>
      <c r="F118" s="129" t="s">
        <v>1564</v>
      </c>
      <c r="G118" s="130" t="s">
        <v>145</v>
      </c>
      <c r="H118" s="131">
        <v>40.359000000000002</v>
      </c>
      <c r="I118" s="132"/>
      <c r="J118" s="133">
        <f>ROUND(I118*H118,2)</f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147</v>
      </c>
      <c r="AT118" s="138" t="s">
        <v>142</v>
      </c>
      <c r="AU118" s="138" t="s">
        <v>82</v>
      </c>
      <c r="AY118" s="17" t="s">
        <v>139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147</v>
      </c>
      <c r="BM118" s="138" t="s">
        <v>1942</v>
      </c>
    </row>
    <row r="119" spans="2:65" s="12" customFormat="1" ht="12">
      <c r="B119" s="144"/>
      <c r="D119" s="145" t="s">
        <v>151</v>
      </c>
      <c r="E119" s="146" t="s">
        <v>19</v>
      </c>
      <c r="F119" s="147" t="s">
        <v>1943</v>
      </c>
      <c r="H119" s="148">
        <v>40.359000000000002</v>
      </c>
      <c r="I119" s="149"/>
      <c r="L119" s="144"/>
      <c r="M119" s="150"/>
      <c r="T119" s="151"/>
      <c r="AT119" s="146" t="s">
        <v>151</v>
      </c>
      <c r="AU119" s="146" t="s">
        <v>82</v>
      </c>
      <c r="AV119" s="12" t="s">
        <v>82</v>
      </c>
      <c r="AW119" s="12" t="s">
        <v>33</v>
      </c>
      <c r="AX119" s="12" t="s">
        <v>72</v>
      </c>
      <c r="AY119" s="146" t="s">
        <v>139</v>
      </c>
    </row>
    <row r="120" spans="2:65" s="13" customFormat="1" ht="12">
      <c r="B120" s="152"/>
      <c r="D120" s="145" t="s">
        <v>151</v>
      </c>
      <c r="E120" s="153" t="s">
        <v>19</v>
      </c>
      <c r="F120" s="154" t="s">
        <v>163</v>
      </c>
      <c r="H120" s="155">
        <v>40.359000000000002</v>
      </c>
      <c r="I120" s="156"/>
      <c r="L120" s="152"/>
      <c r="M120" s="157"/>
      <c r="T120" s="158"/>
      <c r="AT120" s="153" t="s">
        <v>151</v>
      </c>
      <c r="AU120" s="153" t="s">
        <v>82</v>
      </c>
      <c r="AV120" s="13" t="s">
        <v>147</v>
      </c>
      <c r="AW120" s="13" t="s">
        <v>33</v>
      </c>
      <c r="AX120" s="13" t="s">
        <v>80</v>
      </c>
      <c r="AY120" s="153" t="s">
        <v>139</v>
      </c>
    </row>
    <row r="121" spans="2:65" s="11" customFormat="1" ht="22.75" customHeight="1">
      <c r="B121" s="115"/>
      <c r="D121" s="116" t="s">
        <v>71</v>
      </c>
      <c r="E121" s="125" t="s">
        <v>176</v>
      </c>
      <c r="F121" s="125" t="s">
        <v>603</v>
      </c>
      <c r="I121" s="118"/>
      <c r="J121" s="126">
        <f>BK121</f>
        <v>0</v>
      </c>
      <c r="L121" s="115"/>
      <c r="M121" s="120"/>
      <c r="P121" s="121">
        <f>SUM(P122:P131)</f>
        <v>0</v>
      </c>
      <c r="R121" s="121">
        <f>SUM(R122:R131)</f>
        <v>0</v>
      </c>
      <c r="T121" s="122">
        <f>SUM(T122:T131)</f>
        <v>0</v>
      </c>
      <c r="AR121" s="116" t="s">
        <v>80</v>
      </c>
      <c r="AT121" s="123" t="s">
        <v>71</v>
      </c>
      <c r="AU121" s="123" t="s">
        <v>80</v>
      </c>
      <c r="AY121" s="116" t="s">
        <v>139</v>
      </c>
      <c r="BK121" s="124">
        <f>SUM(BK122:BK131)</f>
        <v>0</v>
      </c>
    </row>
    <row r="122" spans="2:65" s="1" customFormat="1" ht="37.75" customHeight="1">
      <c r="B122" s="32"/>
      <c r="C122" s="127" t="s">
        <v>291</v>
      </c>
      <c r="D122" s="127" t="s">
        <v>142</v>
      </c>
      <c r="E122" s="128" t="s">
        <v>1944</v>
      </c>
      <c r="F122" s="129" t="s">
        <v>1945</v>
      </c>
      <c r="G122" s="130" t="s">
        <v>145</v>
      </c>
      <c r="H122" s="131">
        <v>1.38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147</v>
      </c>
      <c r="AT122" s="138" t="s">
        <v>142</v>
      </c>
      <c r="AU122" s="138" t="s">
        <v>82</v>
      </c>
      <c r="AY122" s="17" t="s">
        <v>139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147</v>
      </c>
      <c r="BM122" s="138" t="s">
        <v>1946</v>
      </c>
    </row>
    <row r="123" spans="2:65" s="14" customFormat="1" ht="12">
      <c r="B123" s="159"/>
      <c r="D123" s="145" t="s">
        <v>151</v>
      </c>
      <c r="E123" s="160" t="s">
        <v>19</v>
      </c>
      <c r="F123" s="161" t="s">
        <v>1947</v>
      </c>
      <c r="H123" s="160" t="s">
        <v>19</v>
      </c>
      <c r="I123" s="162"/>
      <c r="L123" s="159"/>
      <c r="M123" s="163"/>
      <c r="T123" s="164"/>
      <c r="AT123" s="160" t="s">
        <v>151</v>
      </c>
      <c r="AU123" s="160" t="s">
        <v>82</v>
      </c>
      <c r="AV123" s="14" t="s">
        <v>80</v>
      </c>
      <c r="AW123" s="14" t="s">
        <v>33</v>
      </c>
      <c r="AX123" s="14" t="s">
        <v>72</v>
      </c>
      <c r="AY123" s="160" t="s">
        <v>139</v>
      </c>
    </row>
    <row r="124" spans="2:65" s="12" customFormat="1" ht="12">
      <c r="B124" s="144"/>
      <c r="D124" s="145" t="s">
        <v>151</v>
      </c>
      <c r="E124" s="146" t="s">
        <v>19</v>
      </c>
      <c r="F124" s="147" t="s">
        <v>1948</v>
      </c>
      <c r="H124" s="148">
        <v>3.4020000000000001</v>
      </c>
      <c r="I124" s="149"/>
      <c r="L124" s="144"/>
      <c r="M124" s="150"/>
      <c r="T124" s="151"/>
      <c r="AT124" s="146" t="s">
        <v>151</v>
      </c>
      <c r="AU124" s="146" t="s">
        <v>82</v>
      </c>
      <c r="AV124" s="12" t="s">
        <v>82</v>
      </c>
      <c r="AW124" s="12" t="s">
        <v>33</v>
      </c>
      <c r="AX124" s="12" t="s">
        <v>72</v>
      </c>
      <c r="AY124" s="146" t="s">
        <v>139</v>
      </c>
    </row>
    <row r="125" spans="2:65" s="12" customFormat="1" ht="12">
      <c r="B125" s="144"/>
      <c r="D125" s="145" t="s">
        <v>151</v>
      </c>
      <c r="E125" s="146" t="s">
        <v>19</v>
      </c>
      <c r="F125" s="147" t="s">
        <v>1949</v>
      </c>
      <c r="H125" s="148">
        <v>-2.3210000000000002</v>
      </c>
      <c r="I125" s="149"/>
      <c r="L125" s="144"/>
      <c r="M125" s="150"/>
      <c r="T125" s="151"/>
      <c r="AT125" s="146" t="s">
        <v>151</v>
      </c>
      <c r="AU125" s="146" t="s">
        <v>82</v>
      </c>
      <c r="AV125" s="12" t="s">
        <v>82</v>
      </c>
      <c r="AW125" s="12" t="s">
        <v>33</v>
      </c>
      <c r="AX125" s="12" t="s">
        <v>72</v>
      </c>
      <c r="AY125" s="146" t="s">
        <v>139</v>
      </c>
    </row>
    <row r="126" spans="2:65" s="12" customFormat="1" ht="12">
      <c r="B126" s="144"/>
      <c r="D126" s="145" t="s">
        <v>151</v>
      </c>
      <c r="E126" s="146" t="s">
        <v>19</v>
      </c>
      <c r="F126" s="147" t="s">
        <v>1950</v>
      </c>
      <c r="H126" s="148">
        <v>0.42499999999999999</v>
      </c>
      <c r="I126" s="149"/>
      <c r="L126" s="144"/>
      <c r="M126" s="150"/>
      <c r="T126" s="151"/>
      <c r="AT126" s="146" t="s">
        <v>151</v>
      </c>
      <c r="AU126" s="146" t="s">
        <v>82</v>
      </c>
      <c r="AV126" s="12" t="s">
        <v>82</v>
      </c>
      <c r="AW126" s="12" t="s">
        <v>33</v>
      </c>
      <c r="AX126" s="12" t="s">
        <v>72</v>
      </c>
      <c r="AY126" s="146" t="s">
        <v>139</v>
      </c>
    </row>
    <row r="127" spans="2:65" s="12" customFormat="1" ht="12">
      <c r="B127" s="144"/>
      <c r="D127" s="145" t="s">
        <v>151</v>
      </c>
      <c r="E127" s="146" t="s">
        <v>19</v>
      </c>
      <c r="F127" s="147" t="s">
        <v>1951</v>
      </c>
      <c r="H127" s="148">
        <v>-0.126</v>
      </c>
      <c r="I127" s="149"/>
      <c r="L127" s="144"/>
      <c r="M127" s="150"/>
      <c r="T127" s="151"/>
      <c r="AT127" s="146" t="s">
        <v>151</v>
      </c>
      <c r="AU127" s="146" t="s">
        <v>82</v>
      </c>
      <c r="AV127" s="12" t="s">
        <v>82</v>
      </c>
      <c r="AW127" s="12" t="s">
        <v>33</v>
      </c>
      <c r="AX127" s="12" t="s">
        <v>72</v>
      </c>
      <c r="AY127" s="146" t="s">
        <v>139</v>
      </c>
    </row>
    <row r="128" spans="2:65" s="13" customFormat="1" ht="12">
      <c r="B128" s="152"/>
      <c r="D128" s="145" t="s">
        <v>151</v>
      </c>
      <c r="E128" s="153" t="s">
        <v>19</v>
      </c>
      <c r="F128" s="154" t="s">
        <v>163</v>
      </c>
      <c r="H128" s="155">
        <v>1.38</v>
      </c>
      <c r="I128" s="156"/>
      <c r="L128" s="152"/>
      <c r="M128" s="157"/>
      <c r="T128" s="158"/>
      <c r="AT128" s="153" t="s">
        <v>151</v>
      </c>
      <c r="AU128" s="153" t="s">
        <v>82</v>
      </c>
      <c r="AV128" s="13" t="s">
        <v>147</v>
      </c>
      <c r="AW128" s="13" t="s">
        <v>33</v>
      </c>
      <c r="AX128" s="13" t="s">
        <v>80</v>
      </c>
      <c r="AY128" s="153" t="s">
        <v>139</v>
      </c>
    </row>
    <row r="129" spans="2:65" s="1" customFormat="1" ht="16.5" customHeight="1">
      <c r="B129" s="32"/>
      <c r="C129" s="127" t="s">
        <v>297</v>
      </c>
      <c r="D129" s="127" t="s">
        <v>142</v>
      </c>
      <c r="E129" s="128" t="s">
        <v>1952</v>
      </c>
      <c r="F129" s="129" t="s">
        <v>1953</v>
      </c>
      <c r="G129" s="130" t="s">
        <v>383</v>
      </c>
      <c r="H129" s="131">
        <v>1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147</v>
      </c>
      <c r="AT129" s="138" t="s">
        <v>142</v>
      </c>
      <c r="AU129" s="138" t="s">
        <v>82</v>
      </c>
      <c r="AY129" s="17" t="s">
        <v>139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147</v>
      </c>
      <c r="BM129" s="138" t="s">
        <v>1954</v>
      </c>
    </row>
    <row r="130" spans="2:65" s="1" customFormat="1" ht="24.25" customHeight="1">
      <c r="B130" s="32"/>
      <c r="C130" s="172" t="s">
        <v>303</v>
      </c>
      <c r="D130" s="172" t="s">
        <v>519</v>
      </c>
      <c r="E130" s="173" t="s">
        <v>1955</v>
      </c>
      <c r="F130" s="174" t="s">
        <v>1956</v>
      </c>
      <c r="G130" s="175" t="s">
        <v>383</v>
      </c>
      <c r="H130" s="176">
        <v>1</v>
      </c>
      <c r="I130" s="177"/>
      <c r="J130" s="178">
        <f>ROUND(I130*H130,2)</f>
        <v>0</v>
      </c>
      <c r="K130" s="174" t="s">
        <v>19</v>
      </c>
      <c r="L130" s="179"/>
      <c r="M130" s="180" t="s">
        <v>19</v>
      </c>
      <c r="N130" s="181" t="s">
        <v>43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219</v>
      </c>
      <c r="AT130" s="138" t="s">
        <v>519</v>
      </c>
      <c r="AU130" s="138" t="s">
        <v>82</v>
      </c>
      <c r="AY130" s="17" t="s">
        <v>139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147</v>
      </c>
      <c r="BM130" s="138" t="s">
        <v>1957</v>
      </c>
    </row>
    <row r="131" spans="2:65" s="1" customFormat="1" ht="24.25" customHeight="1">
      <c r="B131" s="32"/>
      <c r="C131" s="127" t="s">
        <v>309</v>
      </c>
      <c r="D131" s="127" t="s">
        <v>142</v>
      </c>
      <c r="E131" s="128" t="s">
        <v>1958</v>
      </c>
      <c r="F131" s="129" t="s">
        <v>1959</v>
      </c>
      <c r="G131" s="130" t="s">
        <v>383</v>
      </c>
      <c r="H131" s="131">
        <v>1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147</v>
      </c>
      <c r="AT131" s="138" t="s">
        <v>142</v>
      </c>
      <c r="AU131" s="138" t="s">
        <v>82</v>
      </c>
      <c r="AY131" s="17" t="s">
        <v>139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147</v>
      </c>
      <c r="BM131" s="138" t="s">
        <v>1960</v>
      </c>
    </row>
    <row r="132" spans="2:65" s="11" customFormat="1" ht="22.75" customHeight="1">
      <c r="B132" s="115"/>
      <c r="D132" s="116" t="s">
        <v>71</v>
      </c>
      <c r="E132" s="125" t="s">
        <v>147</v>
      </c>
      <c r="F132" s="125" t="s">
        <v>1567</v>
      </c>
      <c r="I132" s="118"/>
      <c r="J132" s="126">
        <f>BK132</f>
        <v>0</v>
      </c>
      <c r="L132" s="115"/>
      <c r="M132" s="120"/>
      <c r="P132" s="121">
        <f>SUM(P133:P138)</f>
        <v>0</v>
      </c>
      <c r="R132" s="121">
        <f>SUM(R133:R138)</f>
        <v>0</v>
      </c>
      <c r="T132" s="122">
        <f>SUM(T133:T138)</f>
        <v>0</v>
      </c>
      <c r="AR132" s="116" t="s">
        <v>80</v>
      </c>
      <c r="AT132" s="123" t="s">
        <v>71</v>
      </c>
      <c r="AU132" s="123" t="s">
        <v>80</v>
      </c>
      <c r="AY132" s="116" t="s">
        <v>139</v>
      </c>
      <c r="BK132" s="124">
        <f>SUM(BK133:BK138)</f>
        <v>0</v>
      </c>
    </row>
    <row r="133" spans="2:65" s="1" customFormat="1" ht="16.5" customHeight="1">
      <c r="B133" s="32"/>
      <c r="C133" s="127" t="s">
        <v>7</v>
      </c>
      <c r="D133" s="127" t="s">
        <v>142</v>
      </c>
      <c r="E133" s="128" t="s">
        <v>1568</v>
      </c>
      <c r="F133" s="129" t="s">
        <v>1569</v>
      </c>
      <c r="G133" s="130" t="s">
        <v>145</v>
      </c>
      <c r="H133" s="131">
        <v>6.3879999999999999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147</v>
      </c>
      <c r="AT133" s="138" t="s">
        <v>142</v>
      </c>
      <c r="AU133" s="138" t="s">
        <v>82</v>
      </c>
      <c r="AY133" s="17" t="s">
        <v>139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147</v>
      </c>
      <c r="BM133" s="138" t="s">
        <v>1961</v>
      </c>
    </row>
    <row r="134" spans="2:65" s="12" customFormat="1" ht="12">
      <c r="B134" s="144"/>
      <c r="D134" s="145" t="s">
        <v>151</v>
      </c>
      <c r="E134" s="146" t="s">
        <v>19</v>
      </c>
      <c r="F134" s="147" t="s">
        <v>1962</v>
      </c>
      <c r="H134" s="148">
        <v>6.3879999999999999</v>
      </c>
      <c r="I134" s="149"/>
      <c r="L134" s="144"/>
      <c r="M134" s="150"/>
      <c r="T134" s="151"/>
      <c r="AT134" s="146" t="s">
        <v>151</v>
      </c>
      <c r="AU134" s="146" t="s">
        <v>82</v>
      </c>
      <c r="AV134" s="12" t="s">
        <v>82</v>
      </c>
      <c r="AW134" s="12" t="s">
        <v>33</v>
      </c>
      <c r="AX134" s="12" t="s">
        <v>72</v>
      </c>
      <c r="AY134" s="146" t="s">
        <v>139</v>
      </c>
    </row>
    <row r="135" spans="2:65" s="13" customFormat="1" ht="12">
      <c r="B135" s="152"/>
      <c r="D135" s="145" t="s">
        <v>151</v>
      </c>
      <c r="E135" s="153" t="s">
        <v>19</v>
      </c>
      <c r="F135" s="154" t="s">
        <v>163</v>
      </c>
      <c r="H135" s="155">
        <v>6.3879999999999999</v>
      </c>
      <c r="I135" s="156"/>
      <c r="L135" s="152"/>
      <c r="M135" s="157"/>
      <c r="T135" s="158"/>
      <c r="AT135" s="153" t="s">
        <v>151</v>
      </c>
      <c r="AU135" s="153" t="s">
        <v>82</v>
      </c>
      <c r="AV135" s="13" t="s">
        <v>147</v>
      </c>
      <c r="AW135" s="13" t="s">
        <v>33</v>
      </c>
      <c r="AX135" s="13" t="s">
        <v>80</v>
      </c>
      <c r="AY135" s="153" t="s">
        <v>139</v>
      </c>
    </row>
    <row r="136" spans="2:65" s="1" customFormat="1" ht="33" customHeight="1">
      <c r="B136" s="32"/>
      <c r="C136" s="127" t="s">
        <v>324</v>
      </c>
      <c r="D136" s="127" t="s">
        <v>142</v>
      </c>
      <c r="E136" s="128" t="s">
        <v>1963</v>
      </c>
      <c r="F136" s="129" t="s">
        <v>1964</v>
      </c>
      <c r="G136" s="130" t="s">
        <v>283</v>
      </c>
      <c r="H136" s="131">
        <v>0.08</v>
      </c>
      <c r="I136" s="132"/>
      <c r="J136" s="133">
        <f>ROUND(I136*H136,2)</f>
        <v>0</v>
      </c>
      <c r="K136" s="129" t="s">
        <v>19</v>
      </c>
      <c r="L136" s="32"/>
      <c r="M136" s="134" t="s">
        <v>19</v>
      </c>
      <c r="N136" s="135" t="s">
        <v>43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147</v>
      </c>
      <c r="AT136" s="138" t="s">
        <v>142</v>
      </c>
      <c r="AU136" s="138" t="s">
        <v>82</v>
      </c>
      <c r="AY136" s="17" t="s">
        <v>139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147</v>
      </c>
      <c r="BM136" s="138" t="s">
        <v>1965</v>
      </c>
    </row>
    <row r="137" spans="2:65" s="12" customFormat="1" ht="12">
      <c r="B137" s="144"/>
      <c r="D137" s="145" t="s">
        <v>151</v>
      </c>
      <c r="E137" s="146" t="s">
        <v>19</v>
      </c>
      <c r="F137" s="147" t="s">
        <v>1966</v>
      </c>
      <c r="H137" s="148">
        <v>0.08</v>
      </c>
      <c r="I137" s="149"/>
      <c r="L137" s="144"/>
      <c r="M137" s="150"/>
      <c r="T137" s="151"/>
      <c r="AT137" s="146" t="s">
        <v>151</v>
      </c>
      <c r="AU137" s="146" t="s">
        <v>82</v>
      </c>
      <c r="AV137" s="12" t="s">
        <v>82</v>
      </c>
      <c r="AW137" s="12" t="s">
        <v>33</v>
      </c>
      <c r="AX137" s="12" t="s">
        <v>72</v>
      </c>
      <c r="AY137" s="146" t="s">
        <v>139</v>
      </c>
    </row>
    <row r="138" spans="2:65" s="13" customFormat="1" ht="12">
      <c r="B138" s="152"/>
      <c r="D138" s="145" t="s">
        <v>151</v>
      </c>
      <c r="E138" s="153" t="s">
        <v>19</v>
      </c>
      <c r="F138" s="154" t="s">
        <v>163</v>
      </c>
      <c r="H138" s="155">
        <v>0.08</v>
      </c>
      <c r="I138" s="156"/>
      <c r="L138" s="152"/>
      <c r="M138" s="157"/>
      <c r="T138" s="158"/>
      <c r="AT138" s="153" t="s">
        <v>151</v>
      </c>
      <c r="AU138" s="153" t="s">
        <v>82</v>
      </c>
      <c r="AV138" s="13" t="s">
        <v>147</v>
      </c>
      <c r="AW138" s="13" t="s">
        <v>33</v>
      </c>
      <c r="AX138" s="13" t="s">
        <v>80</v>
      </c>
      <c r="AY138" s="153" t="s">
        <v>139</v>
      </c>
    </row>
    <row r="139" spans="2:65" s="11" customFormat="1" ht="22.75" customHeight="1">
      <c r="B139" s="115"/>
      <c r="D139" s="116" t="s">
        <v>71</v>
      </c>
      <c r="E139" s="125" t="s">
        <v>219</v>
      </c>
      <c r="F139" s="125" t="s">
        <v>1967</v>
      </c>
      <c r="I139" s="118"/>
      <c r="J139" s="126">
        <f>BK139</f>
        <v>0</v>
      </c>
      <c r="L139" s="115"/>
      <c r="M139" s="120"/>
      <c r="P139" s="121">
        <f>SUM(P140:P160)</f>
        <v>0</v>
      </c>
      <c r="R139" s="121">
        <f>SUM(R140:R160)</f>
        <v>1.405</v>
      </c>
      <c r="T139" s="122">
        <f>SUM(T140:T160)</f>
        <v>0</v>
      </c>
      <c r="AR139" s="116" t="s">
        <v>80</v>
      </c>
      <c r="AT139" s="123" t="s">
        <v>71</v>
      </c>
      <c r="AU139" s="123" t="s">
        <v>80</v>
      </c>
      <c r="AY139" s="116" t="s">
        <v>139</v>
      </c>
      <c r="BK139" s="124">
        <f>SUM(BK140:BK160)</f>
        <v>0</v>
      </c>
    </row>
    <row r="140" spans="2:65" s="1" customFormat="1" ht="24.25" customHeight="1">
      <c r="B140" s="32"/>
      <c r="C140" s="127" t="s">
        <v>330</v>
      </c>
      <c r="D140" s="127" t="s">
        <v>142</v>
      </c>
      <c r="E140" s="128" t="s">
        <v>1968</v>
      </c>
      <c r="F140" s="129" t="s">
        <v>1969</v>
      </c>
      <c r="G140" s="130" t="s">
        <v>271</v>
      </c>
      <c r="H140" s="131">
        <v>12</v>
      </c>
      <c r="I140" s="132"/>
      <c r="J140" s="133">
        <f>ROUND(I140*H140,2)</f>
        <v>0</v>
      </c>
      <c r="K140" s="129" t="s">
        <v>19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147</v>
      </c>
      <c r="AT140" s="138" t="s">
        <v>142</v>
      </c>
      <c r="AU140" s="138" t="s">
        <v>82</v>
      </c>
      <c r="AY140" s="17" t="s">
        <v>139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147</v>
      </c>
      <c r="BM140" s="138" t="s">
        <v>1970</v>
      </c>
    </row>
    <row r="141" spans="2:65" s="1" customFormat="1" ht="24.25" customHeight="1">
      <c r="B141" s="32"/>
      <c r="C141" s="127" t="s">
        <v>341</v>
      </c>
      <c r="D141" s="127" t="s">
        <v>142</v>
      </c>
      <c r="E141" s="128" t="s">
        <v>1971</v>
      </c>
      <c r="F141" s="129" t="s">
        <v>1972</v>
      </c>
      <c r="G141" s="130" t="s">
        <v>1973</v>
      </c>
      <c r="H141" s="131">
        <v>12</v>
      </c>
      <c r="I141" s="132"/>
      <c r="J141" s="133">
        <f>ROUND(I141*H141,2)</f>
        <v>0</v>
      </c>
      <c r="K141" s="129" t="s">
        <v>19</v>
      </c>
      <c r="L141" s="32"/>
      <c r="M141" s="134" t="s">
        <v>19</v>
      </c>
      <c r="N141" s="135" t="s">
        <v>43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147</v>
      </c>
      <c r="AT141" s="138" t="s">
        <v>142</v>
      </c>
      <c r="AU141" s="138" t="s">
        <v>82</v>
      </c>
      <c r="AY141" s="17" t="s">
        <v>139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80</v>
      </c>
      <c r="BK141" s="139">
        <f>ROUND(I141*H141,2)</f>
        <v>0</v>
      </c>
      <c r="BL141" s="17" t="s">
        <v>147</v>
      </c>
      <c r="BM141" s="138" t="s">
        <v>1974</v>
      </c>
    </row>
    <row r="142" spans="2:65" s="1" customFormat="1" ht="24.25" customHeight="1">
      <c r="B142" s="32"/>
      <c r="C142" s="127" t="s">
        <v>347</v>
      </c>
      <c r="D142" s="127" t="s">
        <v>142</v>
      </c>
      <c r="E142" s="128" t="s">
        <v>1975</v>
      </c>
      <c r="F142" s="129" t="s">
        <v>1976</v>
      </c>
      <c r="G142" s="130" t="s">
        <v>383</v>
      </c>
      <c r="H142" s="131">
        <v>2</v>
      </c>
      <c r="I142" s="132"/>
      <c r="J142" s="133">
        <f>ROUND(I142*H142,2)</f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147</v>
      </c>
      <c r="AT142" s="138" t="s">
        <v>142</v>
      </c>
      <c r="AU142" s="138" t="s">
        <v>82</v>
      </c>
      <c r="AY142" s="17" t="s">
        <v>139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147</v>
      </c>
      <c r="BM142" s="138" t="s">
        <v>1977</v>
      </c>
    </row>
    <row r="143" spans="2:65" s="1" customFormat="1" ht="24.25" customHeight="1">
      <c r="B143" s="32"/>
      <c r="C143" s="127" t="s">
        <v>357</v>
      </c>
      <c r="D143" s="127" t="s">
        <v>142</v>
      </c>
      <c r="E143" s="128" t="s">
        <v>1978</v>
      </c>
      <c r="F143" s="129" t="s">
        <v>1979</v>
      </c>
      <c r="G143" s="130" t="s">
        <v>383</v>
      </c>
      <c r="H143" s="131">
        <v>1</v>
      </c>
      <c r="I143" s="132"/>
      <c r="J143" s="133">
        <f>ROUND(I143*H143,2)</f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147</v>
      </c>
      <c r="AT143" s="138" t="s">
        <v>142</v>
      </c>
      <c r="AU143" s="138" t="s">
        <v>82</v>
      </c>
      <c r="AY143" s="17" t="s">
        <v>139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147</v>
      </c>
      <c r="BM143" s="138" t="s">
        <v>1980</v>
      </c>
    </row>
    <row r="144" spans="2:65" s="14" customFormat="1" ht="12">
      <c r="B144" s="159"/>
      <c r="D144" s="145" t="s">
        <v>151</v>
      </c>
      <c r="E144" s="160" t="s">
        <v>19</v>
      </c>
      <c r="F144" s="161" t="s">
        <v>1981</v>
      </c>
      <c r="H144" s="160" t="s">
        <v>19</v>
      </c>
      <c r="I144" s="162"/>
      <c r="L144" s="159"/>
      <c r="M144" s="163"/>
      <c r="T144" s="164"/>
      <c r="AT144" s="160" t="s">
        <v>151</v>
      </c>
      <c r="AU144" s="160" t="s">
        <v>82</v>
      </c>
      <c r="AV144" s="14" t="s">
        <v>80</v>
      </c>
      <c r="AW144" s="14" t="s">
        <v>33</v>
      </c>
      <c r="AX144" s="14" t="s">
        <v>72</v>
      </c>
      <c r="AY144" s="160" t="s">
        <v>139</v>
      </c>
    </row>
    <row r="145" spans="2:65" s="14" customFormat="1" ht="24">
      <c r="B145" s="159"/>
      <c r="D145" s="145" t="s">
        <v>151</v>
      </c>
      <c r="E145" s="160" t="s">
        <v>19</v>
      </c>
      <c r="F145" s="161" t="s">
        <v>1982</v>
      </c>
      <c r="H145" s="160" t="s">
        <v>19</v>
      </c>
      <c r="I145" s="162"/>
      <c r="L145" s="159"/>
      <c r="M145" s="163"/>
      <c r="T145" s="164"/>
      <c r="AT145" s="160" t="s">
        <v>151</v>
      </c>
      <c r="AU145" s="160" t="s">
        <v>82</v>
      </c>
      <c r="AV145" s="14" t="s">
        <v>80</v>
      </c>
      <c r="AW145" s="14" t="s">
        <v>33</v>
      </c>
      <c r="AX145" s="14" t="s">
        <v>72</v>
      </c>
      <c r="AY145" s="160" t="s">
        <v>139</v>
      </c>
    </row>
    <row r="146" spans="2:65" s="12" customFormat="1" ht="12">
      <c r="B146" s="144"/>
      <c r="D146" s="145" t="s">
        <v>151</v>
      </c>
      <c r="E146" s="146" t="s">
        <v>19</v>
      </c>
      <c r="F146" s="147" t="s">
        <v>80</v>
      </c>
      <c r="H146" s="148">
        <v>1</v>
      </c>
      <c r="I146" s="149"/>
      <c r="L146" s="144"/>
      <c r="M146" s="150"/>
      <c r="T146" s="151"/>
      <c r="AT146" s="146" t="s">
        <v>151</v>
      </c>
      <c r="AU146" s="146" t="s">
        <v>82</v>
      </c>
      <c r="AV146" s="12" t="s">
        <v>82</v>
      </c>
      <c r="AW146" s="12" t="s">
        <v>33</v>
      </c>
      <c r="AX146" s="12" t="s">
        <v>72</v>
      </c>
      <c r="AY146" s="146" t="s">
        <v>139</v>
      </c>
    </row>
    <row r="147" spans="2:65" s="13" customFormat="1" ht="12">
      <c r="B147" s="152"/>
      <c r="D147" s="145" t="s">
        <v>151</v>
      </c>
      <c r="E147" s="153" t="s">
        <v>19</v>
      </c>
      <c r="F147" s="154" t="s">
        <v>163</v>
      </c>
      <c r="H147" s="155">
        <v>1</v>
      </c>
      <c r="I147" s="156"/>
      <c r="L147" s="152"/>
      <c r="M147" s="157"/>
      <c r="T147" s="158"/>
      <c r="AT147" s="153" t="s">
        <v>151</v>
      </c>
      <c r="AU147" s="153" t="s">
        <v>82</v>
      </c>
      <c r="AV147" s="13" t="s">
        <v>147</v>
      </c>
      <c r="AW147" s="13" t="s">
        <v>33</v>
      </c>
      <c r="AX147" s="13" t="s">
        <v>80</v>
      </c>
      <c r="AY147" s="153" t="s">
        <v>139</v>
      </c>
    </row>
    <row r="148" spans="2:65" s="1" customFormat="1" ht="33" customHeight="1">
      <c r="B148" s="32"/>
      <c r="C148" s="127" t="s">
        <v>371</v>
      </c>
      <c r="D148" s="127" t="s">
        <v>142</v>
      </c>
      <c r="E148" s="128" t="s">
        <v>1983</v>
      </c>
      <c r="F148" s="129" t="s">
        <v>1984</v>
      </c>
      <c r="G148" s="130" t="s">
        <v>383</v>
      </c>
      <c r="H148" s="131">
        <v>1</v>
      </c>
      <c r="I148" s="132"/>
      <c r="J148" s="133">
        <f t="shared" ref="J148:J160" si="10">ROUND(I148*H148,2)</f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 t="shared" ref="P148:P160" si="11">O148*H148</f>
        <v>0</v>
      </c>
      <c r="Q148" s="136">
        <v>0</v>
      </c>
      <c r="R148" s="136">
        <f t="shared" ref="R148:R160" si="12">Q148*H148</f>
        <v>0</v>
      </c>
      <c r="S148" s="136">
        <v>0</v>
      </c>
      <c r="T148" s="137">
        <f t="shared" ref="T148:T160" si="13">S148*H148</f>
        <v>0</v>
      </c>
      <c r="AR148" s="138" t="s">
        <v>147</v>
      </c>
      <c r="AT148" s="138" t="s">
        <v>142</v>
      </c>
      <c r="AU148" s="138" t="s">
        <v>82</v>
      </c>
      <c r="AY148" s="17" t="s">
        <v>139</v>
      </c>
      <c r="BE148" s="139">
        <f t="shared" ref="BE148:BE160" si="14">IF(N148="základní",J148,0)</f>
        <v>0</v>
      </c>
      <c r="BF148" s="139">
        <f t="shared" ref="BF148:BF160" si="15">IF(N148="snížená",J148,0)</f>
        <v>0</v>
      </c>
      <c r="BG148" s="139">
        <f t="shared" ref="BG148:BG160" si="16">IF(N148="zákl. přenesená",J148,0)</f>
        <v>0</v>
      </c>
      <c r="BH148" s="139">
        <f t="shared" ref="BH148:BH160" si="17">IF(N148="sníž. přenesená",J148,0)</f>
        <v>0</v>
      </c>
      <c r="BI148" s="139">
        <f t="shared" ref="BI148:BI160" si="18">IF(N148="nulová",J148,0)</f>
        <v>0</v>
      </c>
      <c r="BJ148" s="17" t="s">
        <v>80</v>
      </c>
      <c r="BK148" s="139">
        <f t="shared" ref="BK148:BK160" si="19">ROUND(I148*H148,2)</f>
        <v>0</v>
      </c>
      <c r="BL148" s="17" t="s">
        <v>147</v>
      </c>
      <c r="BM148" s="138" t="s">
        <v>1985</v>
      </c>
    </row>
    <row r="149" spans="2:65" s="1" customFormat="1" ht="21.75" customHeight="1">
      <c r="B149" s="32"/>
      <c r="C149" s="172" t="s">
        <v>380</v>
      </c>
      <c r="D149" s="172" t="s">
        <v>519</v>
      </c>
      <c r="E149" s="173" t="s">
        <v>1986</v>
      </c>
      <c r="F149" s="174" t="s">
        <v>1987</v>
      </c>
      <c r="G149" s="175" t="s">
        <v>19</v>
      </c>
      <c r="H149" s="176">
        <v>1</v>
      </c>
      <c r="I149" s="177"/>
      <c r="J149" s="178">
        <f t="shared" si="10"/>
        <v>0</v>
      </c>
      <c r="K149" s="174" t="s">
        <v>19</v>
      </c>
      <c r="L149" s="179"/>
      <c r="M149" s="180" t="s">
        <v>19</v>
      </c>
      <c r="N149" s="181" t="s">
        <v>43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219</v>
      </c>
      <c r="AT149" s="138" t="s">
        <v>519</v>
      </c>
      <c r="AU149" s="138" t="s">
        <v>82</v>
      </c>
      <c r="AY149" s="17" t="s">
        <v>139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7" t="s">
        <v>80</v>
      </c>
      <c r="BK149" s="139">
        <f t="shared" si="19"/>
        <v>0</v>
      </c>
      <c r="BL149" s="17" t="s">
        <v>147</v>
      </c>
      <c r="BM149" s="138" t="s">
        <v>1988</v>
      </c>
    </row>
    <row r="150" spans="2:65" s="1" customFormat="1" ht="24.25" customHeight="1">
      <c r="B150" s="32"/>
      <c r="C150" s="172" t="s">
        <v>390</v>
      </c>
      <c r="D150" s="172" t="s">
        <v>519</v>
      </c>
      <c r="E150" s="173" t="s">
        <v>1989</v>
      </c>
      <c r="F150" s="174" t="s">
        <v>1990</v>
      </c>
      <c r="G150" s="175" t="s">
        <v>383</v>
      </c>
      <c r="H150" s="176">
        <v>1</v>
      </c>
      <c r="I150" s="177"/>
      <c r="J150" s="178">
        <f t="shared" si="10"/>
        <v>0</v>
      </c>
      <c r="K150" s="174" t="s">
        <v>146</v>
      </c>
      <c r="L150" s="179"/>
      <c r="M150" s="180" t="s">
        <v>19</v>
      </c>
      <c r="N150" s="181" t="s">
        <v>43</v>
      </c>
      <c r="P150" s="136">
        <f t="shared" si="11"/>
        <v>0</v>
      </c>
      <c r="Q150" s="136">
        <v>0.86</v>
      </c>
      <c r="R150" s="136">
        <f t="shared" si="12"/>
        <v>0.86</v>
      </c>
      <c r="S150" s="136">
        <v>0</v>
      </c>
      <c r="T150" s="137">
        <f t="shared" si="13"/>
        <v>0</v>
      </c>
      <c r="AR150" s="138" t="s">
        <v>219</v>
      </c>
      <c r="AT150" s="138" t="s">
        <v>519</v>
      </c>
      <c r="AU150" s="138" t="s">
        <v>82</v>
      </c>
      <c r="AY150" s="17" t="s">
        <v>139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7" t="s">
        <v>80</v>
      </c>
      <c r="BK150" s="139">
        <f t="shared" si="19"/>
        <v>0</v>
      </c>
      <c r="BL150" s="17" t="s">
        <v>147</v>
      </c>
      <c r="BM150" s="138" t="s">
        <v>1991</v>
      </c>
    </row>
    <row r="151" spans="2:65" s="1" customFormat="1" ht="33" customHeight="1">
      <c r="B151" s="32"/>
      <c r="C151" s="172" t="s">
        <v>404</v>
      </c>
      <c r="D151" s="172" t="s">
        <v>519</v>
      </c>
      <c r="E151" s="173" t="s">
        <v>1992</v>
      </c>
      <c r="F151" s="174" t="s">
        <v>1993</v>
      </c>
      <c r="G151" s="175" t="s">
        <v>383</v>
      </c>
      <c r="H151" s="176">
        <v>1</v>
      </c>
      <c r="I151" s="177"/>
      <c r="J151" s="178">
        <f t="shared" si="10"/>
        <v>0</v>
      </c>
      <c r="K151" s="174" t="s">
        <v>146</v>
      </c>
      <c r="L151" s="179"/>
      <c r="M151" s="180" t="s">
        <v>19</v>
      </c>
      <c r="N151" s="181" t="s">
        <v>43</v>
      </c>
      <c r="P151" s="136">
        <f t="shared" si="11"/>
        <v>0</v>
      </c>
      <c r="Q151" s="136">
        <v>0.505</v>
      </c>
      <c r="R151" s="136">
        <f t="shared" si="12"/>
        <v>0.505</v>
      </c>
      <c r="S151" s="136">
        <v>0</v>
      </c>
      <c r="T151" s="137">
        <f t="shared" si="13"/>
        <v>0</v>
      </c>
      <c r="AR151" s="138" t="s">
        <v>219</v>
      </c>
      <c r="AT151" s="138" t="s">
        <v>519</v>
      </c>
      <c r="AU151" s="138" t="s">
        <v>82</v>
      </c>
      <c r="AY151" s="17" t="s">
        <v>139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7" t="s">
        <v>80</v>
      </c>
      <c r="BK151" s="139">
        <f t="shared" si="19"/>
        <v>0</v>
      </c>
      <c r="BL151" s="17" t="s">
        <v>147</v>
      </c>
      <c r="BM151" s="138" t="s">
        <v>1994</v>
      </c>
    </row>
    <row r="152" spans="2:65" s="1" customFormat="1" ht="24.25" customHeight="1">
      <c r="B152" s="32"/>
      <c r="C152" s="172" t="s">
        <v>413</v>
      </c>
      <c r="D152" s="172" t="s">
        <v>519</v>
      </c>
      <c r="E152" s="173" t="s">
        <v>1995</v>
      </c>
      <c r="F152" s="174" t="s">
        <v>1996</v>
      </c>
      <c r="G152" s="175" t="s">
        <v>383</v>
      </c>
      <c r="H152" s="176">
        <v>1</v>
      </c>
      <c r="I152" s="177"/>
      <c r="J152" s="178">
        <f t="shared" si="10"/>
        <v>0</v>
      </c>
      <c r="K152" s="174" t="s">
        <v>146</v>
      </c>
      <c r="L152" s="179"/>
      <c r="M152" s="180" t="s">
        <v>19</v>
      </c>
      <c r="N152" s="181" t="s">
        <v>43</v>
      </c>
      <c r="P152" s="136">
        <f t="shared" si="11"/>
        <v>0</v>
      </c>
      <c r="Q152" s="136">
        <v>0.04</v>
      </c>
      <c r="R152" s="136">
        <f t="shared" si="12"/>
        <v>0.04</v>
      </c>
      <c r="S152" s="136">
        <v>0</v>
      </c>
      <c r="T152" s="137">
        <f t="shared" si="13"/>
        <v>0</v>
      </c>
      <c r="AR152" s="138" t="s">
        <v>219</v>
      </c>
      <c r="AT152" s="138" t="s">
        <v>519</v>
      </c>
      <c r="AU152" s="138" t="s">
        <v>82</v>
      </c>
      <c r="AY152" s="17" t="s">
        <v>139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7" t="s">
        <v>80</v>
      </c>
      <c r="BK152" s="139">
        <f t="shared" si="19"/>
        <v>0</v>
      </c>
      <c r="BL152" s="17" t="s">
        <v>147</v>
      </c>
      <c r="BM152" s="138" t="s">
        <v>1997</v>
      </c>
    </row>
    <row r="153" spans="2:65" s="1" customFormat="1" ht="21.75" customHeight="1">
      <c r="B153" s="32"/>
      <c r="C153" s="172" t="s">
        <v>423</v>
      </c>
      <c r="D153" s="172" t="s">
        <v>519</v>
      </c>
      <c r="E153" s="173" t="s">
        <v>1998</v>
      </c>
      <c r="F153" s="174" t="s">
        <v>1999</v>
      </c>
      <c r="G153" s="175" t="s">
        <v>19</v>
      </c>
      <c r="H153" s="176">
        <v>1</v>
      </c>
      <c r="I153" s="177"/>
      <c r="J153" s="178">
        <f t="shared" si="10"/>
        <v>0</v>
      </c>
      <c r="K153" s="174" t="s">
        <v>19</v>
      </c>
      <c r="L153" s="179"/>
      <c r="M153" s="180" t="s">
        <v>19</v>
      </c>
      <c r="N153" s="181" t="s">
        <v>43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219</v>
      </c>
      <c r="AT153" s="138" t="s">
        <v>519</v>
      </c>
      <c r="AU153" s="138" t="s">
        <v>82</v>
      </c>
      <c r="AY153" s="17" t="s">
        <v>139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7" t="s">
        <v>80</v>
      </c>
      <c r="BK153" s="139">
        <f t="shared" si="19"/>
        <v>0</v>
      </c>
      <c r="BL153" s="17" t="s">
        <v>147</v>
      </c>
      <c r="BM153" s="138" t="s">
        <v>2000</v>
      </c>
    </row>
    <row r="154" spans="2:65" s="1" customFormat="1" ht="24.25" customHeight="1">
      <c r="B154" s="32"/>
      <c r="C154" s="172" t="s">
        <v>432</v>
      </c>
      <c r="D154" s="172" t="s">
        <v>519</v>
      </c>
      <c r="E154" s="173" t="s">
        <v>2001</v>
      </c>
      <c r="F154" s="174" t="s">
        <v>2002</v>
      </c>
      <c r="G154" s="175" t="s">
        <v>2003</v>
      </c>
      <c r="H154" s="176">
        <v>2</v>
      </c>
      <c r="I154" s="177"/>
      <c r="J154" s="178">
        <f t="shared" si="10"/>
        <v>0</v>
      </c>
      <c r="K154" s="174" t="s">
        <v>19</v>
      </c>
      <c r="L154" s="179"/>
      <c r="M154" s="180" t="s">
        <v>19</v>
      </c>
      <c r="N154" s="181" t="s">
        <v>43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219</v>
      </c>
      <c r="AT154" s="138" t="s">
        <v>519</v>
      </c>
      <c r="AU154" s="138" t="s">
        <v>82</v>
      </c>
      <c r="AY154" s="17" t="s">
        <v>139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7" t="s">
        <v>80</v>
      </c>
      <c r="BK154" s="139">
        <f t="shared" si="19"/>
        <v>0</v>
      </c>
      <c r="BL154" s="17" t="s">
        <v>147</v>
      </c>
      <c r="BM154" s="138" t="s">
        <v>2004</v>
      </c>
    </row>
    <row r="155" spans="2:65" s="1" customFormat="1" ht="24.25" customHeight="1">
      <c r="B155" s="32"/>
      <c r="C155" s="127" t="s">
        <v>443</v>
      </c>
      <c r="D155" s="127" t="s">
        <v>142</v>
      </c>
      <c r="E155" s="128" t="s">
        <v>2005</v>
      </c>
      <c r="F155" s="129" t="s">
        <v>2006</v>
      </c>
      <c r="G155" s="130" t="s">
        <v>383</v>
      </c>
      <c r="H155" s="131">
        <v>1</v>
      </c>
      <c r="I155" s="132"/>
      <c r="J155" s="133">
        <f t="shared" si="10"/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147</v>
      </c>
      <c r="AT155" s="138" t="s">
        <v>142</v>
      </c>
      <c r="AU155" s="138" t="s">
        <v>82</v>
      </c>
      <c r="AY155" s="17" t="s">
        <v>139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80</v>
      </c>
      <c r="BK155" s="139">
        <f t="shared" si="19"/>
        <v>0</v>
      </c>
      <c r="BL155" s="17" t="s">
        <v>147</v>
      </c>
      <c r="BM155" s="138" t="s">
        <v>2007</v>
      </c>
    </row>
    <row r="156" spans="2:65" s="1" customFormat="1" ht="33" customHeight="1">
      <c r="B156" s="32"/>
      <c r="C156" s="127" t="s">
        <v>458</v>
      </c>
      <c r="D156" s="127" t="s">
        <v>142</v>
      </c>
      <c r="E156" s="128" t="s">
        <v>2008</v>
      </c>
      <c r="F156" s="129" t="s">
        <v>2009</v>
      </c>
      <c r="G156" s="130" t="s">
        <v>383</v>
      </c>
      <c r="H156" s="131">
        <v>1</v>
      </c>
      <c r="I156" s="132"/>
      <c r="J156" s="133">
        <f t="shared" si="10"/>
        <v>0</v>
      </c>
      <c r="K156" s="129" t="s">
        <v>19</v>
      </c>
      <c r="L156" s="32"/>
      <c r="M156" s="134" t="s">
        <v>19</v>
      </c>
      <c r="N156" s="135" t="s">
        <v>43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147</v>
      </c>
      <c r="AT156" s="138" t="s">
        <v>142</v>
      </c>
      <c r="AU156" s="138" t="s">
        <v>82</v>
      </c>
      <c r="AY156" s="17" t="s">
        <v>139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7" t="s">
        <v>80</v>
      </c>
      <c r="BK156" s="139">
        <f t="shared" si="19"/>
        <v>0</v>
      </c>
      <c r="BL156" s="17" t="s">
        <v>147</v>
      </c>
      <c r="BM156" s="138" t="s">
        <v>2010</v>
      </c>
    </row>
    <row r="157" spans="2:65" s="1" customFormat="1" ht="24.25" customHeight="1">
      <c r="B157" s="32"/>
      <c r="C157" s="127" t="s">
        <v>511</v>
      </c>
      <c r="D157" s="127" t="s">
        <v>142</v>
      </c>
      <c r="E157" s="128" t="s">
        <v>2011</v>
      </c>
      <c r="F157" s="129" t="s">
        <v>2012</v>
      </c>
      <c r="G157" s="130" t="s">
        <v>383</v>
      </c>
      <c r="H157" s="131">
        <v>1</v>
      </c>
      <c r="I157" s="132"/>
      <c r="J157" s="133">
        <f t="shared" si="10"/>
        <v>0</v>
      </c>
      <c r="K157" s="129" t="s">
        <v>19</v>
      </c>
      <c r="L157" s="32"/>
      <c r="M157" s="134" t="s">
        <v>19</v>
      </c>
      <c r="N157" s="135" t="s">
        <v>43</v>
      </c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AR157" s="138" t="s">
        <v>147</v>
      </c>
      <c r="AT157" s="138" t="s">
        <v>142</v>
      </c>
      <c r="AU157" s="138" t="s">
        <v>82</v>
      </c>
      <c r="AY157" s="17" t="s">
        <v>139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7" t="s">
        <v>80</v>
      </c>
      <c r="BK157" s="139">
        <f t="shared" si="19"/>
        <v>0</v>
      </c>
      <c r="BL157" s="17" t="s">
        <v>147</v>
      </c>
      <c r="BM157" s="138" t="s">
        <v>2013</v>
      </c>
    </row>
    <row r="158" spans="2:65" s="1" customFormat="1" ht="24.25" customHeight="1">
      <c r="B158" s="32"/>
      <c r="C158" s="172" t="s">
        <v>518</v>
      </c>
      <c r="D158" s="172" t="s">
        <v>519</v>
      </c>
      <c r="E158" s="173" t="s">
        <v>2014</v>
      </c>
      <c r="F158" s="174" t="s">
        <v>2015</v>
      </c>
      <c r="G158" s="175" t="s">
        <v>383</v>
      </c>
      <c r="H158" s="176">
        <v>1</v>
      </c>
      <c r="I158" s="177"/>
      <c r="J158" s="178">
        <f t="shared" si="10"/>
        <v>0</v>
      </c>
      <c r="K158" s="174" t="s">
        <v>19</v>
      </c>
      <c r="L158" s="179"/>
      <c r="M158" s="180" t="s">
        <v>19</v>
      </c>
      <c r="N158" s="181" t="s">
        <v>43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219</v>
      </c>
      <c r="AT158" s="138" t="s">
        <v>519</v>
      </c>
      <c r="AU158" s="138" t="s">
        <v>82</v>
      </c>
      <c r="AY158" s="17" t="s">
        <v>139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7" t="s">
        <v>80</v>
      </c>
      <c r="BK158" s="139">
        <f t="shared" si="19"/>
        <v>0</v>
      </c>
      <c r="BL158" s="17" t="s">
        <v>147</v>
      </c>
      <c r="BM158" s="138" t="s">
        <v>2016</v>
      </c>
    </row>
    <row r="159" spans="2:65" s="1" customFormat="1" ht="24.25" customHeight="1">
      <c r="B159" s="32"/>
      <c r="C159" s="127" t="s">
        <v>785</v>
      </c>
      <c r="D159" s="127" t="s">
        <v>142</v>
      </c>
      <c r="E159" s="128" t="s">
        <v>2017</v>
      </c>
      <c r="F159" s="129" t="s">
        <v>2018</v>
      </c>
      <c r="G159" s="130" t="s">
        <v>383</v>
      </c>
      <c r="H159" s="131">
        <v>1</v>
      </c>
      <c r="I159" s="132"/>
      <c r="J159" s="133">
        <f t="shared" si="10"/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 t="shared" si="11"/>
        <v>0</v>
      </c>
      <c r="Q159" s="136">
        <v>0</v>
      </c>
      <c r="R159" s="136">
        <f t="shared" si="12"/>
        <v>0</v>
      </c>
      <c r="S159" s="136">
        <v>0</v>
      </c>
      <c r="T159" s="137">
        <f t="shared" si="13"/>
        <v>0</v>
      </c>
      <c r="AR159" s="138" t="s">
        <v>147</v>
      </c>
      <c r="AT159" s="138" t="s">
        <v>142</v>
      </c>
      <c r="AU159" s="138" t="s">
        <v>82</v>
      </c>
      <c r="AY159" s="17" t="s">
        <v>139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7" t="s">
        <v>80</v>
      </c>
      <c r="BK159" s="139">
        <f t="shared" si="19"/>
        <v>0</v>
      </c>
      <c r="BL159" s="17" t="s">
        <v>147</v>
      </c>
      <c r="BM159" s="138" t="s">
        <v>2019</v>
      </c>
    </row>
    <row r="160" spans="2:65" s="1" customFormat="1" ht="24.25" customHeight="1">
      <c r="B160" s="32"/>
      <c r="C160" s="172" t="s">
        <v>790</v>
      </c>
      <c r="D160" s="172" t="s">
        <v>519</v>
      </c>
      <c r="E160" s="173" t="s">
        <v>2020</v>
      </c>
      <c r="F160" s="174" t="s">
        <v>2021</v>
      </c>
      <c r="G160" s="175" t="s">
        <v>383</v>
      </c>
      <c r="H160" s="176">
        <v>1</v>
      </c>
      <c r="I160" s="177"/>
      <c r="J160" s="178">
        <f t="shared" si="10"/>
        <v>0</v>
      </c>
      <c r="K160" s="174" t="s">
        <v>19</v>
      </c>
      <c r="L160" s="179"/>
      <c r="M160" s="180" t="s">
        <v>19</v>
      </c>
      <c r="N160" s="181" t="s">
        <v>43</v>
      </c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AR160" s="138" t="s">
        <v>219</v>
      </c>
      <c r="AT160" s="138" t="s">
        <v>519</v>
      </c>
      <c r="AU160" s="138" t="s">
        <v>82</v>
      </c>
      <c r="AY160" s="17" t="s">
        <v>139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7" t="s">
        <v>80</v>
      </c>
      <c r="BK160" s="139">
        <f t="shared" si="19"/>
        <v>0</v>
      </c>
      <c r="BL160" s="17" t="s">
        <v>147</v>
      </c>
      <c r="BM160" s="138" t="s">
        <v>2022</v>
      </c>
    </row>
    <row r="161" spans="2:65" s="11" customFormat="1" ht="22.75" customHeight="1">
      <c r="B161" s="115"/>
      <c r="D161" s="116" t="s">
        <v>71</v>
      </c>
      <c r="E161" s="125" t="s">
        <v>992</v>
      </c>
      <c r="F161" s="125" t="s">
        <v>993</v>
      </c>
      <c r="I161" s="118"/>
      <c r="J161" s="126">
        <f>BK161</f>
        <v>0</v>
      </c>
      <c r="L161" s="115"/>
      <c r="M161" s="120"/>
      <c r="P161" s="121">
        <f>P162</f>
        <v>0</v>
      </c>
      <c r="R161" s="121">
        <f>R162</f>
        <v>0</v>
      </c>
      <c r="T161" s="122">
        <f>T162</f>
        <v>0</v>
      </c>
      <c r="AR161" s="116" t="s">
        <v>80</v>
      </c>
      <c r="AT161" s="123" t="s">
        <v>71</v>
      </c>
      <c r="AU161" s="123" t="s">
        <v>80</v>
      </c>
      <c r="AY161" s="116" t="s">
        <v>139</v>
      </c>
      <c r="BK161" s="124">
        <f>BK162</f>
        <v>0</v>
      </c>
    </row>
    <row r="162" spans="2:65" s="1" customFormat="1" ht="24.25" customHeight="1">
      <c r="B162" s="32"/>
      <c r="C162" s="127" t="s">
        <v>798</v>
      </c>
      <c r="D162" s="127" t="s">
        <v>142</v>
      </c>
      <c r="E162" s="128" t="s">
        <v>2023</v>
      </c>
      <c r="F162" s="129" t="s">
        <v>2024</v>
      </c>
      <c r="G162" s="130" t="s">
        <v>283</v>
      </c>
      <c r="H162" s="131">
        <v>7.7089999999999996</v>
      </c>
      <c r="I162" s="132"/>
      <c r="J162" s="133">
        <f>ROUND(I162*H162,2)</f>
        <v>0</v>
      </c>
      <c r="K162" s="129" t="s">
        <v>19</v>
      </c>
      <c r="L162" s="32"/>
      <c r="M162" s="189" t="s">
        <v>19</v>
      </c>
      <c r="N162" s="190" t="s">
        <v>43</v>
      </c>
      <c r="O162" s="191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138" t="s">
        <v>147</v>
      </c>
      <c r="AT162" s="138" t="s">
        <v>142</v>
      </c>
      <c r="AU162" s="138" t="s">
        <v>82</v>
      </c>
      <c r="AY162" s="17" t="s">
        <v>139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80</v>
      </c>
      <c r="BK162" s="139">
        <f>ROUND(I162*H162,2)</f>
        <v>0</v>
      </c>
      <c r="BL162" s="17" t="s">
        <v>147</v>
      </c>
      <c r="BM162" s="138" t="s">
        <v>2025</v>
      </c>
    </row>
    <row r="163" spans="2:65" s="1" customFormat="1" ht="7" customHeight="1">
      <c r="B163" s="41"/>
      <c r="C163" s="42"/>
      <c r="D163" s="42"/>
      <c r="E163" s="42"/>
      <c r="F163" s="42"/>
      <c r="G163" s="42"/>
      <c r="H163" s="42"/>
      <c r="I163" s="42"/>
      <c r="J163" s="42"/>
      <c r="K163" s="42"/>
      <c r="L163" s="32"/>
    </row>
  </sheetData>
  <sheetProtection algorithmName="SHA-512" hashValue="7xMpSNXWSAvLasqdVRx+OPN63DXs0s07HBM0W050ZE3zdXi3bTVoWVkyTJU2zreq9IsQrk5Tdi+Gd8PMk6e4sg==" saltValue="qOU1vtMlna2c5OqzivqEHvOkrRuwGw4YrK9aIB51w86ebXqGT2cY24GahS9hvHctaZyrAUGZTsUwl0V2iKNeEg==" spinCount="100000" sheet="1" objects="1" scenarios="1" formatColumns="0" formatRows="0" autoFilter="0"/>
  <autoFilter ref="C84:K162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94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2026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2027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ROUND((SUM(BE81:BE85)),  2)</f>
        <v>0</v>
      </c>
      <c r="I33" s="89">
        <v>0.21</v>
      </c>
      <c r="J33" s="88">
        <f>ROUND(((SUM(BE81:BE85))*I33),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ROUND((SUM(BF81:BF85)),  2)</f>
        <v>0</v>
      </c>
      <c r="I34" s="89">
        <v>0.15</v>
      </c>
      <c r="J34" s="88">
        <f>ROUND(((SUM(BF81:BF85))*I34),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ROUND((SUM(BG81:BG85)),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ROUND((SUM(BH81:BH85)),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ROUND((SUM(BI81:BI85)),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SO05 - ÚT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T. Vinšálek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J81</f>
        <v>0</v>
      </c>
      <c r="L59" s="32"/>
      <c r="AU59" s="17" t="s">
        <v>111</v>
      </c>
    </row>
    <row r="60" spans="2:47" s="8" customFormat="1" ht="25" customHeight="1">
      <c r="B60" s="99"/>
      <c r="D60" s="100" t="s">
        <v>2028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20" customHeight="1">
      <c r="B61" s="103"/>
      <c r="D61" s="104" t="s">
        <v>2029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7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7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5" customHeight="1">
      <c r="B68" s="32"/>
      <c r="C68" s="21" t="s">
        <v>124</v>
      </c>
      <c r="L68" s="32"/>
    </row>
    <row r="69" spans="2:20" s="1" customFormat="1" ht="7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231" t="str">
        <f>E7</f>
        <v>SŠGS - LÁZNĚ BĚLOHRAD - CVIČNÁ KUCHYNĚ</v>
      </c>
      <c r="F71" s="232"/>
      <c r="G71" s="232"/>
      <c r="H71" s="232"/>
      <c r="L71" s="32"/>
    </row>
    <row r="72" spans="2:20" s="1" customFormat="1" ht="12" customHeight="1">
      <c r="B72" s="32"/>
      <c r="C72" s="27" t="s">
        <v>105</v>
      </c>
      <c r="L72" s="32"/>
    </row>
    <row r="73" spans="2:20" s="1" customFormat="1" ht="16.5" customHeight="1">
      <c r="B73" s="32"/>
      <c r="E73" s="194" t="str">
        <f>E9</f>
        <v>SO05 - ÚT</v>
      </c>
      <c r="F73" s="233"/>
      <c r="G73" s="233"/>
      <c r="H73" s="233"/>
      <c r="L73" s="32"/>
    </row>
    <row r="74" spans="2:20" s="1" customFormat="1" ht="7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Lázně Bělohrad</v>
      </c>
      <c r="I75" s="27" t="s">
        <v>23</v>
      </c>
      <c r="J75" s="49" t="str">
        <f>IF(J12="","",J12)</f>
        <v>23. 8. 2023</v>
      </c>
      <c r="L75" s="32"/>
    </row>
    <row r="76" spans="2:20" s="1" customFormat="1" ht="7" customHeight="1">
      <c r="B76" s="32"/>
      <c r="L76" s="32"/>
    </row>
    <row r="77" spans="2:20" s="1" customFormat="1" ht="15.25" customHeight="1">
      <c r="B77" s="32"/>
      <c r="C77" s="27" t="s">
        <v>25</v>
      </c>
      <c r="F77" s="25" t="str">
        <f>E15</f>
        <v xml:space="preserve"> </v>
      </c>
      <c r="I77" s="27" t="s">
        <v>31</v>
      </c>
      <c r="J77" s="30" t="str">
        <f>E21</f>
        <v>Ing. Martin Just</v>
      </c>
      <c r="L77" s="32"/>
    </row>
    <row r="78" spans="2:20" s="1" customFormat="1" ht="15.25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T. Vinšálek</v>
      </c>
      <c r="L78" s="32"/>
    </row>
    <row r="79" spans="2:20" s="1" customFormat="1" ht="10.25" customHeight="1">
      <c r="B79" s="32"/>
      <c r="L79" s="32"/>
    </row>
    <row r="80" spans="2:20" s="10" customFormat="1" ht="29.25" customHeight="1">
      <c r="B80" s="107"/>
      <c r="C80" s="108" t="s">
        <v>125</v>
      </c>
      <c r="D80" s="109" t="s">
        <v>57</v>
      </c>
      <c r="E80" s="109" t="s">
        <v>53</v>
      </c>
      <c r="F80" s="109" t="s">
        <v>54</v>
      </c>
      <c r="G80" s="109" t="s">
        <v>126</v>
      </c>
      <c r="H80" s="109" t="s">
        <v>127</v>
      </c>
      <c r="I80" s="109" t="s">
        <v>128</v>
      </c>
      <c r="J80" s="109" t="s">
        <v>110</v>
      </c>
      <c r="K80" s="110" t="s">
        <v>129</v>
      </c>
      <c r="L80" s="107"/>
      <c r="M80" s="56" t="s">
        <v>19</v>
      </c>
      <c r="N80" s="57" t="s">
        <v>42</v>
      </c>
      <c r="O80" s="57" t="s">
        <v>130</v>
      </c>
      <c r="P80" s="57" t="s">
        <v>131</v>
      </c>
      <c r="Q80" s="57" t="s">
        <v>132</v>
      </c>
      <c r="R80" s="57" t="s">
        <v>133</v>
      </c>
      <c r="S80" s="57" t="s">
        <v>134</v>
      </c>
      <c r="T80" s="58" t="s">
        <v>135</v>
      </c>
    </row>
    <row r="81" spans="2:65" s="1" customFormat="1" ht="22.75" customHeight="1">
      <c r="B81" s="32"/>
      <c r="C81" s="61" t="s">
        <v>136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111</v>
      </c>
      <c r="BK81" s="114">
        <f>BK82</f>
        <v>0</v>
      </c>
    </row>
    <row r="82" spans="2:65" s="11" customFormat="1" ht="26" customHeight="1">
      <c r="B82" s="115"/>
      <c r="D82" s="116" t="s">
        <v>71</v>
      </c>
      <c r="E82" s="117" t="s">
        <v>2030</v>
      </c>
      <c r="F82" s="117" t="s">
        <v>2031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147</v>
      </c>
      <c r="AT82" s="123" t="s">
        <v>71</v>
      </c>
      <c r="AU82" s="123" t="s">
        <v>72</v>
      </c>
      <c r="AY82" s="116" t="s">
        <v>139</v>
      </c>
      <c r="BK82" s="124">
        <f>BK83</f>
        <v>0</v>
      </c>
    </row>
    <row r="83" spans="2:65" s="11" customFormat="1" ht="22.75" customHeight="1">
      <c r="B83" s="115"/>
      <c r="D83" s="116" t="s">
        <v>71</v>
      </c>
      <c r="E83" s="125" t="s">
        <v>2032</v>
      </c>
      <c r="F83" s="125" t="s">
        <v>2033</v>
      </c>
      <c r="I83" s="118"/>
      <c r="J83" s="126">
        <f>BK83</f>
        <v>0</v>
      </c>
      <c r="L83" s="115"/>
      <c r="M83" s="120"/>
      <c r="P83" s="121">
        <f>SUM(P84:P85)</f>
        <v>0</v>
      </c>
      <c r="R83" s="121">
        <f>SUM(R84:R85)</f>
        <v>0</v>
      </c>
      <c r="T83" s="122">
        <f>SUM(T84:T85)</f>
        <v>0</v>
      </c>
      <c r="AR83" s="116" t="s">
        <v>147</v>
      </c>
      <c r="AT83" s="123" t="s">
        <v>71</v>
      </c>
      <c r="AU83" s="123" t="s">
        <v>80</v>
      </c>
      <c r="AY83" s="116" t="s">
        <v>139</v>
      </c>
      <c r="BK83" s="124">
        <f>SUM(BK84:BK85)</f>
        <v>0</v>
      </c>
    </row>
    <row r="84" spans="2:65" s="1" customFormat="1" ht="24.25" customHeight="1">
      <c r="B84" s="32"/>
      <c r="C84" s="127" t="s">
        <v>80</v>
      </c>
      <c r="D84" s="127" t="s">
        <v>142</v>
      </c>
      <c r="E84" s="128" t="s">
        <v>2034</v>
      </c>
      <c r="F84" s="129" t="s">
        <v>2035</v>
      </c>
      <c r="G84" s="130" t="s">
        <v>2036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2037</v>
      </c>
      <c r="AT84" s="138" t="s">
        <v>142</v>
      </c>
      <c r="AU84" s="138" t="s">
        <v>82</v>
      </c>
      <c r="AY84" s="17" t="s">
        <v>139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2037</v>
      </c>
      <c r="BM84" s="138" t="s">
        <v>2038</v>
      </c>
    </row>
    <row r="85" spans="2:65" s="1" customFormat="1" ht="24.25" customHeight="1">
      <c r="B85" s="32"/>
      <c r="C85" s="127" t="s">
        <v>82</v>
      </c>
      <c r="D85" s="127" t="s">
        <v>142</v>
      </c>
      <c r="E85" s="128" t="s">
        <v>2039</v>
      </c>
      <c r="F85" s="129" t="s">
        <v>2040</v>
      </c>
      <c r="G85" s="130" t="s">
        <v>2036</v>
      </c>
      <c r="H85" s="131">
        <v>1</v>
      </c>
      <c r="I85" s="132"/>
      <c r="J85" s="133">
        <f>ROUND(I85*H85,2)</f>
        <v>0</v>
      </c>
      <c r="K85" s="129" t="s">
        <v>19</v>
      </c>
      <c r="L85" s="32"/>
      <c r="M85" s="189" t="s">
        <v>19</v>
      </c>
      <c r="N85" s="190" t="s">
        <v>43</v>
      </c>
      <c r="O85" s="191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38" t="s">
        <v>2037</v>
      </c>
      <c r="AT85" s="138" t="s">
        <v>142</v>
      </c>
      <c r="AU85" s="138" t="s">
        <v>82</v>
      </c>
      <c r="AY85" s="17" t="s">
        <v>139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80</v>
      </c>
      <c r="BK85" s="139">
        <f>ROUND(I85*H85,2)</f>
        <v>0</v>
      </c>
      <c r="BL85" s="17" t="s">
        <v>2037</v>
      </c>
      <c r="BM85" s="138" t="s">
        <v>2041</v>
      </c>
    </row>
    <row r="86" spans="2:65" s="1" customFormat="1" ht="7" customHeight="1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32"/>
    </row>
  </sheetData>
  <sheetProtection algorithmName="SHA-512" hashValue="DHhfQkI/haLPX1IQVOk8gEFzynU8H/3p8NnMB5CIfseWwJ3NItzbJSuyvqJXQXcvpHT6BuJn4mZxkJEcGPyGnA==" saltValue="E2Zn54sf7ef7EqVUDaLzmWozSaZbiBl57HyHOYoftHogF50zrYVBEkEXzh1By9P+eNs3l7Bqdu8HMwpTzVVqyA==" spinCount="100000" sheet="1" objects="1" scenarios="1" formatColumns="0" formatRows="0" autoFilter="0"/>
  <autoFilter ref="C80:K85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5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97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2042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>Richard Menšík, Andrea Junková, T. Vinšálek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ROUND((SUM(BE81:BE84)),  2)</f>
        <v>0</v>
      </c>
      <c r="I33" s="89">
        <v>0.21</v>
      </c>
      <c r="J33" s="88">
        <f>ROUND(((SUM(BE81:BE84))*I33),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ROUND((SUM(BF81:BF84)),  2)</f>
        <v>0</v>
      </c>
      <c r="I34" s="89">
        <v>0.15</v>
      </c>
      <c r="J34" s="88">
        <f>ROUND(((SUM(BF81:BF84))*I34),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ROUND((SUM(BG81:BG84)),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ROUND((SUM(BH81:BH84)),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ROUND((SUM(BI81:BI84)),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SO06 - VZT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40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Richard Menšík, Andrea Junková, T. Vinšálek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J81</f>
        <v>0</v>
      </c>
      <c r="L59" s="32"/>
      <c r="AU59" s="17" t="s">
        <v>111</v>
      </c>
    </row>
    <row r="60" spans="2:47" s="8" customFormat="1" ht="25" customHeight="1">
      <c r="B60" s="99"/>
      <c r="D60" s="100" t="s">
        <v>2028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20" customHeight="1">
      <c r="B61" s="103"/>
      <c r="D61" s="104" t="s">
        <v>2029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7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7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5" customHeight="1">
      <c r="B68" s="32"/>
      <c r="C68" s="21" t="s">
        <v>124</v>
      </c>
      <c r="L68" s="32"/>
    </row>
    <row r="69" spans="2:20" s="1" customFormat="1" ht="7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231" t="str">
        <f>E7</f>
        <v>SŠGS - LÁZNĚ BĚLOHRAD - CVIČNÁ KUCHYNĚ</v>
      </c>
      <c r="F71" s="232"/>
      <c r="G71" s="232"/>
      <c r="H71" s="232"/>
      <c r="L71" s="32"/>
    </row>
    <row r="72" spans="2:20" s="1" customFormat="1" ht="12" customHeight="1">
      <c r="B72" s="32"/>
      <c r="C72" s="27" t="s">
        <v>105</v>
      </c>
      <c r="L72" s="32"/>
    </row>
    <row r="73" spans="2:20" s="1" customFormat="1" ht="16.5" customHeight="1">
      <c r="B73" s="32"/>
      <c r="E73" s="194" t="str">
        <f>E9</f>
        <v>SO06 - VZT</v>
      </c>
      <c r="F73" s="233"/>
      <c r="G73" s="233"/>
      <c r="H73" s="233"/>
      <c r="L73" s="32"/>
    </row>
    <row r="74" spans="2:20" s="1" customFormat="1" ht="7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Lázně Bělohrad</v>
      </c>
      <c r="I75" s="27" t="s">
        <v>23</v>
      </c>
      <c r="J75" s="49" t="str">
        <f>IF(J12="","",J12)</f>
        <v>23. 8. 2023</v>
      </c>
      <c r="L75" s="32"/>
    </row>
    <row r="76" spans="2:20" s="1" customFormat="1" ht="7" customHeight="1">
      <c r="B76" s="32"/>
      <c r="L76" s="32"/>
    </row>
    <row r="77" spans="2:20" s="1" customFormat="1" ht="15.25" customHeight="1">
      <c r="B77" s="32"/>
      <c r="C77" s="27" t="s">
        <v>25</v>
      </c>
      <c r="F77" s="25" t="str">
        <f>E15</f>
        <v xml:space="preserve"> </v>
      </c>
      <c r="I77" s="27" t="s">
        <v>31</v>
      </c>
      <c r="J77" s="30" t="str">
        <f>E21</f>
        <v>Ing. Martin Just</v>
      </c>
      <c r="L77" s="32"/>
    </row>
    <row r="78" spans="2:20" s="1" customFormat="1" ht="40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Richard Menšík, Andrea Junková, T. Vinšálek</v>
      </c>
      <c r="L78" s="32"/>
    </row>
    <row r="79" spans="2:20" s="1" customFormat="1" ht="10.25" customHeight="1">
      <c r="B79" s="32"/>
      <c r="L79" s="32"/>
    </row>
    <row r="80" spans="2:20" s="10" customFormat="1" ht="29.25" customHeight="1">
      <c r="B80" s="107"/>
      <c r="C80" s="108" t="s">
        <v>125</v>
      </c>
      <c r="D80" s="109" t="s">
        <v>57</v>
      </c>
      <c r="E80" s="109" t="s">
        <v>53</v>
      </c>
      <c r="F80" s="109" t="s">
        <v>54</v>
      </c>
      <c r="G80" s="109" t="s">
        <v>126</v>
      </c>
      <c r="H80" s="109" t="s">
        <v>127</v>
      </c>
      <c r="I80" s="109" t="s">
        <v>128</v>
      </c>
      <c r="J80" s="109" t="s">
        <v>110</v>
      </c>
      <c r="K80" s="110" t="s">
        <v>129</v>
      </c>
      <c r="L80" s="107"/>
      <c r="M80" s="56" t="s">
        <v>19</v>
      </c>
      <c r="N80" s="57" t="s">
        <v>42</v>
      </c>
      <c r="O80" s="57" t="s">
        <v>130</v>
      </c>
      <c r="P80" s="57" t="s">
        <v>131</v>
      </c>
      <c r="Q80" s="57" t="s">
        <v>132</v>
      </c>
      <c r="R80" s="57" t="s">
        <v>133</v>
      </c>
      <c r="S80" s="57" t="s">
        <v>134</v>
      </c>
      <c r="T80" s="58" t="s">
        <v>135</v>
      </c>
    </row>
    <row r="81" spans="2:65" s="1" customFormat="1" ht="22.75" customHeight="1">
      <c r="B81" s="32"/>
      <c r="C81" s="61" t="s">
        <v>136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111</v>
      </c>
      <c r="BK81" s="114">
        <f>BK82</f>
        <v>0</v>
      </c>
    </row>
    <row r="82" spans="2:65" s="11" customFormat="1" ht="26" customHeight="1">
      <c r="B82" s="115"/>
      <c r="D82" s="116" t="s">
        <v>71</v>
      </c>
      <c r="E82" s="117" t="s">
        <v>2030</v>
      </c>
      <c r="F82" s="117" t="s">
        <v>2031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147</v>
      </c>
      <c r="AT82" s="123" t="s">
        <v>71</v>
      </c>
      <c r="AU82" s="123" t="s">
        <v>72</v>
      </c>
      <c r="AY82" s="116" t="s">
        <v>139</v>
      </c>
      <c r="BK82" s="124">
        <f>BK83</f>
        <v>0</v>
      </c>
    </row>
    <row r="83" spans="2:65" s="11" customFormat="1" ht="22.75" customHeight="1">
      <c r="B83" s="115"/>
      <c r="D83" s="116" t="s">
        <v>71</v>
      </c>
      <c r="E83" s="125" t="s">
        <v>2032</v>
      </c>
      <c r="F83" s="125" t="s">
        <v>2033</v>
      </c>
      <c r="I83" s="118"/>
      <c r="J83" s="126">
        <f>BK83</f>
        <v>0</v>
      </c>
      <c r="L83" s="115"/>
      <c r="M83" s="120"/>
      <c r="P83" s="121">
        <f>P84</f>
        <v>0</v>
      </c>
      <c r="R83" s="121">
        <f>R84</f>
        <v>0</v>
      </c>
      <c r="T83" s="122">
        <f>T84</f>
        <v>0</v>
      </c>
      <c r="AR83" s="116" t="s">
        <v>147</v>
      </c>
      <c r="AT83" s="123" t="s">
        <v>71</v>
      </c>
      <c r="AU83" s="123" t="s">
        <v>80</v>
      </c>
      <c r="AY83" s="116" t="s">
        <v>139</v>
      </c>
      <c r="BK83" s="124">
        <f>BK84</f>
        <v>0</v>
      </c>
    </row>
    <row r="84" spans="2:65" s="1" customFormat="1" ht="24.25" customHeight="1">
      <c r="B84" s="32"/>
      <c r="C84" s="127" t="s">
        <v>80</v>
      </c>
      <c r="D84" s="127" t="s">
        <v>142</v>
      </c>
      <c r="E84" s="128" t="s">
        <v>96</v>
      </c>
      <c r="F84" s="129" t="s">
        <v>2043</v>
      </c>
      <c r="G84" s="130" t="s">
        <v>2036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89" t="s">
        <v>19</v>
      </c>
      <c r="N84" s="190" t="s">
        <v>43</v>
      </c>
      <c r="O84" s="191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38" t="s">
        <v>2037</v>
      </c>
      <c r="AT84" s="138" t="s">
        <v>142</v>
      </c>
      <c r="AU84" s="138" t="s">
        <v>82</v>
      </c>
      <c r="AY84" s="17" t="s">
        <v>139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2037</v>
      </c>
      <c r="BM84" s="138" t="s">
        <v>2044</v>
      </c>
    </row>
    <row r="85" spans="2:65" s="1" customFormat="1" ht="7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</sheetData>
  <sheetProtection algorithmName="SHA-512" hashValue="K6p39rp/YXVTlUCI+HnCnBjL9F93qwRIRe+R5Gtj0XZZFChNW6j7O9LA/kqlUH24oxsWatvN1frq97C6ZqEGYQ==" saltValue="teVrdiBg4b9BSm6DZUdfi+rQuVfS9wuPkngh7RSyiT2TNOljT+2NqoXFpVRsRO9dZIeBqPTE5Iz3fHsvBMsi0g==" spinCount="100000" sheet="1" objects="1" scenarios="1" formatColumns="0" formatRows="0" autoFilter="0"/>
  <autoFilter ref="C80:K84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2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100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2045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>Richard Menšík, Andrea Junková, T. Vinšálek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ROUND(J86,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ROUND((SUM(BE86:BE201)),  2)</f>
        <v>0</v>
      </c>
      <c r="I33" s="89">
        <v>0.21</v>
      </c>
      <c r="J33" s="88">
        <f>ROUND(((SUM(BE86:BE201))*I33),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ROUND((SUM(BF86:BF201)),  2)</f>
        <v>0</v>
      </c>
      <c r="I34" s="89">
        <v>0.15</v>
      </c>
      <c r="J34" s="88">
        <f>ROUND(((SUM(BF86:BF201))*I34),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ROUND((SUM(BG86:BG201)),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ROUND((SUM(BH86:BH201)),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ROUND((SUM(BI86:BI201)),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SO07 - Elektroinstalace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40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Richard Menšík, Andrea Junková, T. Vinšálek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J86</f>
        <v>0</v>
      </c>
      <c r="L59" s="32"/>
      <c r="AU59" s="17" t="s">
        <v>111</v>
      </c>
    </row>
    <row r="60" spans="2:47" s="8" customFormat="1" ht="25" customHeight="1">
      <c r="B60" s="99"/>
      <c r="D60" s="100" t="s">
        <v>2046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8" customFormat="1" ht="25" customHeight="1">
      <c r="B61" s="99"/>
      <c r="D61" s="100" t="s">
        <v>2047</v>
      </c>
      <c r="E61" s="101"/>
      <c r="F61" s="101"/>
      <c r="G61" s="101"/>
      <c r="H61" s="101"/>
      <c r="I61" s="101"/>
      <c r="J61" s="102">
        <f>J95</f>
        <v>0</v>
      </c>
      <c r="L61" s="99"/>
    </row>
    <row r="62" spans="2:47" s="8" customFormat="1" ht="25" customHeight="1">
      <c r="B62" s="99"/>
      <c r="D62" s="100" t="s">
        <v>2048</v>
      </c>
      <c r="E62" s="101"/>
      <c r="F62" s="101"/>
      <c r="G62" s="101"/>
      <c r="H62" s="101"/>
      <c r="I62" s="101"/>
      <c r="J62" s="102">
        <f>J104</f>
        <v>0</v>
      </c>
      <c r="L62" s="99"/>
    </row>
    <row r="63" spans="2:47" s="8" customFormat="1" ht="25" customHeight="1">
      <c r="B63" s="99"/>
      <c r="D63" s="100" t="s">
        <v>2049</v>
      </c>
      <c r="E63" s="101"/>
      <c r="F63" s="101"/>
      <c r="G63" s="101"/>
      <c r="H63" s="101"/>
      <c r="I63" s="101"/>
      <c r="J63" s="102">
        <f>J135</f>
        <v>0</v>
      </c>
      <c r="L63" s="99"/>
    </row>
    <row r="64" spans="2:47" s="8" customFormat="1" ht="25" customHeight="1">
      <c r="B64" s="99"/>
      <c r="D64" s="100" t="s">
        <v>2050</v>
      </c>
      <c r="E64" s="101"/>
      <c r="F64" s="101"/>
      <c r="G64" s="101"/>
      <c r="H64" s="101"/>
      <c r="I64" s="101"/>
      <c r="J64" s="102">
        <f>J161</f>
        <v>0</v>
      </c>
      <c r="L64" s="99"/>
    </row>
    <row r="65" spans="2:12" s="8" customFormat="1" ht="25" customHeight="1">
      <c r="B65" s="99"/>
      <c r="D65" s="100" t="s">
        <v>2051</v>
      </c>
      <c r="E65" s="101"/>
      <c r="F65" s="101"/>
      <c r="G65" s="101"/>
      <c r="H65" s="101"/>
      <c r="I65" s="101"/>
      <c r="J65" s="102">
        <f>J183</f>
        <v>0</v>
      </c>
      <c r="L65" s="99"/>
    </row>
    <row r="66" spans="2:12" s="8" customFormat="1" ht="25" customHeight="1">
      <c r="B66" s="99"/>
      <c r="D66" s="100" t="s">
        <v>2052</v>
      </c>
      <c r="E66" s="101"/>
      <c r="F66" s="101"/>
      <c r="G66" s="101"/>
      <c r="H66" s="101"/>
      <c r="I66" s="101"/>
      <c r="J66" s="102">
        <f>J194</f>
        <v>0</v>
      </c>
      <c r="L66" s="99"/>
    </row>
    <row r="67" spans="2:12" s="1" customFormat="1" ht="21.75" customHeight="1">
      <c r="B67" s="32"/>
      <c r="L67" s="32"/>
    </row>
    <row r="68" spans="2:12" s="1" customFormat="1" ht="7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7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5" customHeight="1">
      <c r="B73" s="32"/>
      <c r="C73" s="21" t="s">
        <v>124</v>
      </c>
      <c r="L73" s="32"/>
    </row>
    <row r="74" spans="2:12" s="1" customFormat="1" ht="7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231" t="str">
        <f>E7</f>
        <v>SŠGS - LÁZNĚ BĚLOHRAD - CVIČNÁ KUCHYNĚ</v>
      </c>
      <c r="F76" s="232"/>
      <c r="G76" s="232"/>
      <c r="H76" s="232"/>
      <c r="L76" s="32"/>
    </row>
    <row r="77" spans="2:12" s="1" customFormat="1" ht="12" customHeight="1">
      <c r="B77" s="32"/>
      <c r="C77" s="27" t="s">
        <v>105</v>
      </c>
      <c r="L77" s="32"/>
    </row>
    <row r="78" spans="2:12" s="1" customFormat="1" ht="16.5" customHeight="1">
      <c r="B78" s="32"/>
      <c r="E78" s="194" t="str">
        <f>E9</f>
        <v>SO07 - Elektroinstalace</v>
      </c>
      <c r="F78" s="233"/>
      <c r="G78" s="233"/>
      <c r="H78" s="233"/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Lázně Bělohrad</v>
      </c>
      <c r="I80" s="27" t="s">
        <v>23</v>
      </c>
      <c r="J80" s="49" t="str">
        <f>IF(J12="","",J12)</f>
        <v>23. 8. 2023</v>
      </c>
      <c r="L80" s="32"/>
    </row>
    <row r="81" spans="2:65" s="1" customFormat="1" ht="7" customHeight="1">
      <c r="B81" s="32"/>
      <c r="L81" s="32"/>
    </row>
    <row r="82" spans="2:65" s="1" customFormat="1" ht="15.25" customHeight="1">
      <c r="B82" s="32"/>
      <c r="C82" s="27" t="s">
        <v>25</v>
      </c>
      <c r="F82" s="25" t="str">
        <f>E15</f>
        <v xml:space="preserve"> </v>
      </c>
      <c r="I82" s="27" t="s">
        <v>31</v>
      </c>
      <c r="J82" s="30" t="str">
        <f>E21</f>
        <v>Ing. Martin Just</v>
      </c>
      <c r="L82" s="32"/>
    </row>
    <row r="83" spans="2:65" s="1" customFormat="1" ht="40" customHeight="1">
      <c r="B83" s="32"/>
      <c r="C83" s="27" t="s">
        <v>29</v>
      </c>
      <c r="F83" s="25" t="str">
        <f>IF(E18="","",E18)</f>
        <v>Vyplň údaj</v>
      </c>
      <c r="I83" s="27" t="s">
        <v>34</v>
      </c>
      <c r="J83" s="30" t="str">
        <f>E24</f>
        <v>Richard Menšík, Andrea Junková, T. Vinšálek</v>
      </c>
      <c r="L83" s="32"/>
    </row>
    <row r="84" spans="2:65" s="1" customFormat="1" ht="10.25" customHeight="1">
      <c r="B84" s="32"/>
      <c r="L84" s="32"/>
    </row>
    <row r="85" spans="2:65" s="10" customFormat="1" ht="29.25" customHeight="1">
      <c r="B85" s="107"/>
      <c r="C85" s="108" t="s">
        <v>125</v>
      </c>
      <c r="D85" s="109" t="s">
        <v>57</v>
      </c>
      <c r="E85" s="109" t="s">
        <v>53</v>
      </c>
      <c r="F85" s="109" t="s">
        <v>54</v>
      </c>
      <c r="G85" s="109" t="s">
        <v>126</v>
      </c>
      <c r="H85" s="109" t="s">
        <v>127</v>
      </c>
      <c r="I85" s="109" t="s">
        <v>128</v>
      </c>
      <c r="J85" s="109" t="s">
        <v>110</v>
      </c>
      <c r="K85" s="110" t="s">
        <v>129</v>
      </c>
      <c r="L85" s="107"/>
      <c r="M85" s="56" t="s">
        <v>19</v>
      </c>
      <c r="N85" s="57" t="s">
        <v>42</v>
      </c>
      <c r="O85" s="57" t="s">
        <v>130</v>
      </c>
      <c r="P85" s="57" t="s">
        <v>131</v>
      </c>
      <c r="Q85" s="57" t="s">
        <v>132</v>
      </c>
      <c r="R85" s="57" t="s">
        <v>133</v>
      </c>
      <c r="S85" s="57" t="s">
        <v>134</v>
      </c>
      <c r="T85" s="58" t="s">
        <v>135</v>
      </c>
    </row>
    <row r="86" spans="2:65" s="1" customFormat="1" ht="22.75" customHeight="1">
      <c r="B86" s="32"/>
      <c r="C86" s="61" t="s">
        <v>136</v>
      </c>
      <c r="J86" s="111">
        <f>BK86</f>
        <v>0</v>
      </c>
      <c r="L86" s="32"/>
      <c r="M86" s="59"/>
      <c r="N86" s="50"/>
      <c r="O86" s="50"/>
      <c r="P86" s="112">
        <f>P87+P95+P104+P135+P161+P183+P194</f>
        <v>0</v>
      </c>
      <c r="Q86" s="50"/>
      <c r="R86" s="112">
        <f>R87+R95+R104+R135+R161+R183+R194</f>
        <v>0</v>
      </c>
      <c r="S86" s="50"/>
      <c r="T86" s="113">
        <f>T87+T95+T104+T135+T161+T183+T194</f>
        <v>0</v>
      </c>
      <c r="AT86" s="17" t="s">
        <v>71</v>
      </c>
      <c r="AU86" s="17" t="s">
        <v>111</v>
      </c>
      <c r="BK86" s="114">
        <f>BK87+BK95+BK104+BK135+BK161+BK183+BK194</f>
        <v>0</v>
      </c>
    </row>
    <row r="87" spans="2:65" s="11" customFormat="1" ht="26" customHeight="1">
      <c r="B87" s="115"/>
      <c r="D87" s="116" t="s">
        <v>71</v>
      </c>
      <c r="E87" s="117" t="s">
        <v>2053</v>
      </c>
      <c r="F87" s="117" t="s">
        <v>2054</v>
      </c>
      <c r="I87" s="118"/>
      <c r="J87" s="119">
        <f>BK87</f>
        <v>0</v>
      </c>
      <c r="L87" s="115"/>
      <c r="M87" s="120"/>
      <c r="P87" s="121">
        <f>SUM(P88:P94)</f>
        <v>0</v>
      </c>
      <c r="R87" s="121">
        <f>SUM(R88:R94)</f>
        <v>0</v>
      </c>
      <c r="T87" s="122">
        <f>SUM(T88:T94)</f>
        <v>0</v>
      </c>
      <c r="AR87" s="116" t="s">
        <v>80</v>
      </c>
      <c r="AT87" s="123" t="s">
        <v>71</v>
      </c>
      <c r="AU87" s="123" t="s">
        <v>72</v>
      </c>
      <c r="AY87" s="116" t="s">
        <v>139</v>
      </c>
      <c r="BK87" s="124">
        <f>SUM(BK88:BK94)</f>
        <v>0</v>
      </c>
    </row>
    <row r="88" spans="2:65" s="1" customFormat="1" ht="24.25" customHeight="1">
      <c r="B88" s="32"/>
      <c r="C88" s="127" t="s">
        <v>80</v>
      </c>
      <c r="D88" s="127" t="s">
        <v>142</v>
      </c>
      <c r="E88" s="128" t="s">
        <v>2055</v>
      </c>
      <c r="F88" s="129" t="s">
        <v>2056</v>
      </c>
      <c r="G88" s="130" t="s">
        <v>211</v>
      </c>
      <c r="H88" s="131">
        <v>15</v>
      </c>
      <c r="I88" s="132"/>
      <c r="J88" s="133">
        <f t="shared" ref="J88:J94" si="0"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 t="shared" ref="P88:P94" si="1">O88*H88</f>
        <v>0</v>
      </c>
      <c r="Q88" s="136">
        <v>0</v>
      </c>
      <c r="R88" s="136">
        <f t="shared" ref="R88:R94" si="2">Q88*H88</f>
        <v>0</v>
      </c>
      <c r="S88" s="136">
        <v>0</v>
      </c>
      <c r="T88" s="137">
        <f t="shared" ref="T88:T94" si="3">S88*H88</f>
        <v>0</v>
      </c>
      <c r="AR88" s="138" t="s">
        <v>147</v>
      </c>
      <c r="AT88" s="138" t="s">
        <v>142</v>
      </c>
      <c r="AU88" s="138" t="s">
        <v>80</v>
      </c>
      <c r="AY88" s="17" t="s">
        <v>139</v>
      </c>
      <c r="BE88" s="139">
        <f t="shared" ref="BE88:BE94" si="4">IF(N88="základní",J88,0)</f>
        <v>0</v>
      </c>
      <c r="BF88" s="139">
        <f t="shared" ref="BF88:BF94" si="5">IF(N88="snížená",J88,0)</f>
        <v>0</v>
      </c>
      <c r="BG88" s="139">
        <f t="shared" ref="BG88:BG94" si="6">IF(N88="zákl. přenesená",J88,0)</f>
        <v>0</v>
      </c>
      <c r="BH88" s="139">
        <f t="shared" ref="BH88:BH94" si="7">IF(N88="sníž. přenesená",J88,0)</f>
        <v>0</v>
      </c>
      <c r="BI88" s="139">
        <f t="shared" ref="BI88:BI94" si="8">IF(N88="nulová",J88,0)</f>
        <v>0</v>
      </c>
      <c r="BJ88" s="17" t="s">
        <v>80</v>
      </c>
      <c r="BK88" s="139">
        <f t="shared" ref="BK88:BK94" si="9">ROUND(I88*H88,2)</f>
        <v>0</v>
      </c>
      <c r="BL88" s="17" t="s">
        <v>147</v>
      </c>
      <c r="BM88" s="138" t="s">
        <v>2057</v>
      </c>
    </row>
    <row r="89" spans="2:65" s="1" customFormat="1" ht="24.25" customHeight="1">
      <c r="B89" s="32"/>
      <c r="C89" s="127" t="s">
        <v>82</v>
      </c>
      <c r="D89" s="127" t="s">
        <v>142</v>
      </c>
      <c r="E89" s="128" t="s">
        <v>2058</v>
      </c>
      <c r="F89" s="129" t="s">
        <v>2059</v>
      </c>
      <c r="G89" s="130" t="s">
        <v>211</v>
      </c>
      <c r="H89" s="131">
        <v>100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147</v>
      </c>
      <c r="AT89" s="138" t="s">
        <v>142</v>
      </c>
      <c r="AU89" s="138" t="s">
        <v>80</v>
      </c>
      <c r="AY89" s="17" t="s">
        <v>139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147</v>
      </c>
      <c r="BM89" s="138" t="s">
        <v>2060</v>
      </c>
    </row>
    <row r="90" spans="2:65" s="1" customFormat="1" ht="16.5" customHeight="1">
      <c r="B90" s="32"/>
      <c r="C90" s="127" t="s">
        <v>176</v>
      </c>
      <c r="D90" s="127" t="s">
        <v>142</v>
      </c>
      <c r="E90" s="128" t="s">
        <v>2061</v>
      </c>
      <c r="F90" s="129" t="s">
        <v>2062</v>
      </c>
      <c r="G90" s="130" t="s">
        <v>211</v>
      </c>
      <c r="H90" s="131">
        <v>460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147</v>
      </c>
      <c r="AT90" s="138" t="s">
        <v>142</v>
      </c>
      <c r="AU90" s="138" t="s">
        <v>80</v>
      </c>
      <c r="AY90" s="17" t="s">
        <v>139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147</v>
      </c>
      <c r="BM90" s="138" t="s">
        <v>2063</v>
      </c>
    </row>
    <row r="91" spans="2:65" s="1" customFormat="1" ht="24.25" customHeight="1">
      <c r="B91" s="32"/>
      <c r="C91" s="127" t="s">
        <v>147</v>
      </c>
      <c r="D91" s="127" t="s">
        <v>142</v>
      </c>
      <c r="E91" s="128" t="s">
        <v>2064</v>
      </c>
      <c r="F91" s="129" t="s">
        <v>2065</v>
      </c>
      <c r="G91" s="130" t="s">
        <v>2003</v>
      </c>
      <c r="H91" s="131">
        <v>250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147</v>
      </c>
      <c r="AT91" s="138" t="s">
        <v>142</v>
      </c>
      <c r="AU91" s="138" t="s">
        <v>80</v>
      </c>
      <c r="AY91" s="17" t="s">
        <v>139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147</v>
      </c>
      <c r="BM91" s="138" t="s">
        <v>2066</v>
      </c>
    </row>
    <row r="92" spans="2:65" s="1" customFormat="1" ht="24.25" customHeight="1">
      <c r="B92" s="32"/>
      <c r="C92" s="127" t="s">
        <v>197</v>
      </c>
      <c r="D92" s="127" t="s">
        <v>142</v>
      </c>
      <c r="E92" s="128" t="s">
        <v>2067</v>
      </c>
      <c r="F92" s="129" t="s">
        <v>2068</v>
      </c>
      <c r="G92" s="130" t="s">
        <v>2003</v>
      </c>
      <c r="H92" s="131">
        <v>15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147</v>
      </c>
      <c r="AT92" s="138" t="s">
        <v>142</v>
      </c>
      <c r="AU92" s="138" t="s">
        <v>80</v>
      </c>
      <c r="AY92" s="17" t="s">
        <v>139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147</v>
      </c>
      <c r="BM92" s="138" t="s">
        <v>2069</v>
      </c>
    </row>
    <row r="93" spans="2:65" s="1" customFormat="1" ht="24.25" customHeight="1">
      <c r="B93" s="32"/>
      <c r="C93" s="127" t="s">
        <v>203</v>
      </c>
      <c r="D93" s="127" t="s">
        <v>142</v>
      </c>
      <c r="E93" s="128" t="s">
        <v>2070</v>
      </c>
      <c r="F93" s="129" t="s">
        <v>2071</v>
      </c>
      <c r="G93" s="130" t="s">
        <v>2003</v>
      </c>
      <c r="H93" s="131">
        <v>145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147</v>
      </c>
      <c r="AT93" s="138" t="s">
        <v>142</v>
      </c>
      <c r="AU93" s="138" t="s">
        <v>80</v>
      </c>
      <c r="AY93" s="17" t="s">
        <v>139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147</v>
      </c>
      <c r="BM93" s="138" t="s">
        <v>2072</v>
      </c>
    </row>
    <row r="94" spans="2:65" s="1" customFormat="1" ht="24.25" customHeight="1">
      <c r="B94" s="32"/>
      <c r="C94" s="127" t="s">
        <v>208</v>
      </c>
      <c r="D94" s="127" t="s">
        <v>142</v>
      </c>
      <c r="E94" s="128" t="s">
        <v>2073</v>
      </c>
      <c r="F94" s="129" t="s">
        <v>2074</v>
      </c>
      <c r="G94" s="130" t="s">
        <v>271</v>
      </c>
      <c r="H94" s="131">
        <v>320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147</v>
      </c>
      <c r="AT94" s="138" t="s">
        <v>142</v>
      </c>
      <c r="AU94" s="138" t="s">
        <v>80</v>
      </c>
      <c r="AY94" s="17" t="s">
        <v>139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147</v>
      </c>
      <c r="BM94" s="138" t="s">
        <v>2075</v>
      </c>
    </row>
    <row r="95" spans="2:65" s="11" customFormat="1" ht="26" customHeight="1">
      <c r="B95" s="115"/>
      <c r="D95" s="116" t="s">
        <v>71</v>
      </c>
      <c r="E95" s="117" t="s">
        <v>2076</v>
      </c>
      <c r="F95" s="117" t="s">
        <v>2077</v>
      </c>
      <c r="I95" s="118"/>
      <c r="J95" s="119">
        <f>BK95</f>
        <v>0</v>
      </c>
      <c r="L95" s="115"/>
      <c r="M95" s="120"/>
      <c r="P95" s="121">
        <f>SUM(P96:P103)</f>
        <v>0</v>
      </c>
      <c r="R95" s="121">
        <f>SUM(R96:R103)</f>
        <v>0</v>
      </c>
      <c r="T95" s="122">
        <f>SUM(T96:T103)</f>
        <v>0</v>
      </c>
      <c r="AR95" s="116" t="s">
        <v>80</v>
      </c>
      <c r="AT95" s="123" t="s">
        <v>71</v>
      </c>
      <c r="AU95" s="123" t="s">
        <v>72</v>
      </c>
      <c r="AY95" s="116" t="s">
        <v>139</v>
      </c>
      <c r="BK95" s="124">
        <f>SUM(BK96:BK103)</f>
        <v>0</v>
      </c>
    </row>
    <row r="96" spans="2:65" s="1" customFormat="1" ht="24.25" customHeight="1">
      <c r="B96" s="32"/>
      <c r="C96" s="127" t="s">
        <v>219</v>
      </c>
      <c r="D96" s="127" t="s">
        <v>142</v>
      </c>
      <c r="E96" s="128" t="s">
        <v>2078</v>
      </c>
      <c r="F96" s="129" t="s">
        <v>2079</v>
      </c>
      <c r="G96" s="130" t="s">
        <v>271</v>
      </c>
      <c r="H96" s="131">
        <v>80</v>
      </c>
      <c r="I96" s="132"/>
      <c r="J96" s="133">
        <f t="shared" ref="J96:J103" si="10"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 t="shared" ref="P96:P103" si="11">O96*H96</f>
        <v>0</v>
      </c>
      <c r="Q96" s="136">
        <v>0</v>
      </c>
      <c r="R96" s="136">
        <f t="shared" ref="R96:R103" si="12">Q96*H96</f>
        <v>0</v>
      </c>
      <c r="S96" s="136">
        <v>0</v>
      </c>
      <c r="T96" s="137">
        <f t="shared" ref="T96:T103" si="13">S96*H96</f>
        <v>0</v>
      </c>
      <c r="AR96" s="138" t="s">
        <v>147</v>
      </c>
      <c r="AT96" s="138" t="s">
        <v>142</v>
      </c>
      <c r="AU96" s="138" t="s">
        <v>80</v>
      </c>
      <c r="AY96" s="17" t="s">
        <v>139</v>
      </c>
      <c r="BE96" s="139">
        <f t="shared" ref="BE96:BE103" si="14">IF(N96="základní",J96,0)</f>
        <v>0</v>
      </c>
      <c r="BF96" s="139">
        <f t="shared" ref="BF96:BF103" si="15">IF(N96="snížená",J96,0)</f>
        <v>0</v>
      </c>
      <c r="BG96" s="139">
        <f t="shared" ref="BG96:BG103" si="16">IF(N96="zákl. přenesená",J96,0)</f>
        <v>0</v>
      </c>
      <c r="BH96" s="139">
        <f t="shared" ref="BH96:BH103" si="17">IF(N96="sníž. přenesená",J96,0)</f>
        <v>0</v>
      </c>
      <c r="BI96" s="139">
        <f t="shared" ref="BI96:BI103" si="18">IF(N96="nulová",J96,0)</f>
        <v>0</v>
      </c>
      <c r="BJ96" s="17" t="s">
        <v>80</v>
      </c>
      <c r="BK96" s="139">
        <f t="shared" ref="BK96:BK103" si="19">ROUND(I96*H96,2)</f>
        <v>0</v>
      </c>
      <c r="BL96" s="17" t="s">
        <v>147</v>
      </c>
      <c r="BM96" s="138" t="s">
        <v>2080</v>
      </c>
    </row>
    <row r="97" spans="2:65" s="1" customFormat="1" ht="24.25" customHeight="1">
      <c r="B97" s="32"/>
      <c r="C97" s="127" t="s">
        <v>140</v>
      </c>
      <c r="D97" s="127" t="s">
        <v>142</v>
      </c>
      <c r="E97" s="128" t="s">
        <v>2081</v>
      </c>
      <c r="F97" s="129" t="s">
        <v>2082</v>
      </c>
      <c r="G97" s="130" t="s">
        <v>271</v>
      </c>
      <c r="H97" s="131">
        <v>30</v>
      </c>
      <c r="I97" s="132"/>
      <c r="J97" s="133">
        <f t="shared" si="10"/>
        <v>0</v>
      </c>
      <c r="K97" s="129" t="s">
        <v>19</v>
      </c>
      <c r="L97" s="32"/>
      <c r="M97" s="134" t="s">
        <v>19</v>
      </c>
      <c r="N97" s="135" t="s">
        <v>43</v>
      </c>
      <c r="P97" s="136">
        <f t="shared" si="11"/>
        <v>0</v>
      </c>
      <c r="Q97" s="136">
        <v>0</v>
      </c>
      <c r="R97" s="136">
        <f t="shared" si="12"/>
        <v>0</v>
      </c>
      <c r="S97" s="136">
        <v>0</v>
      </c>
      <c r="T97" s="137">
        <f t="shared" si="13"/>
        <v>0</v>
      </c>
      <c r="AR97" s="138" t="s">
        <v>147</v>
      </c>
      <c r="AT97" s="138" t="s">
        <v>142</v>
      </c>
      <c r="AU97" s="138" t="s">
        <v>80</v>
      </c>
      <c r="AY97" s="17" t="s">
        <v>139</v>
      </c>
      <c r="BE97" s="139">
        <f t="shared" si="14"/>
        <v>0</v>
      </c>
      <c r="BF97" s="139">
        <f t="shared" si="15"/>
        <v>0</v>
      </c>
      <c r="BG97" s="139">
        <f t="shared" si="16"/>
        <v>0</v>
      </c>
      <c r="BH97" s="139">
        <f t="shared" si="17"/>
        <v>0</v>
      </c>
      <c r="BI97" s="139">
        <f t="shared" si="18"/>
        <v>0</v>
      </c>
      <c r="BJ97" s="17" t="s">
        <v>80</v>
      </c>
      <c r="BK97" s="139">
        <f t="shared" si="19"/>
        <v>0</v>
      </c>
      <c r="BL97" s="17" t="s">
        <v>147</v>
      </c>
      <c r="BM97" s="138" t="s">
        <v>2083</v>
      </c>
    </row>
    <row r="98" spans="2:65" s="1" customFormat="1" ht="16.5" customHeight="1">
      <c r="B98" s="32"/>
      <c r="C98" s="127" t="s">
        <v>242</v>
      </c>
      <c r="D98" s="127" t="s">
        <v>142</v>
      </c>
      <c r="E98" s="128" t="s">
        <v>2084</v>
      </c>
      <c r="F98" s="129" t="s">
        <v>2085</v>
      </c>
      <c r="G98" s="130" t="s">
        <v>271</v>
      </c>
      <c r="H98" s="131">
        <v>60</v>
      </c>
      <c r="I98" s="132"/>
      <c r="J98" s="133">
        <f t="shared" si="10"/>
        <v>0</v>
      </c>
      <c r="K98" s="129" t="s">
        <v>19</v>
      </c>
      <c r="L98" s="32"/>
      <c r="M98" s="134" t="s">
        <v>19</v>
      </c>
      <c r="N98" s="135" t="s">
        <v>43</v>
      </c>
      <c r="P98" s="136">
        <f t="shared" si="11"/>
        <v>0</v>
      </c>
      <c r="Q98" s="136">
        <v>0</v>
      </c>
      <c r="R98" s="136">
        <f t="shared" si="12"/>
        <v>0</v>
      </c>
      <c r="S98" s="136">
        <v>0</v>
      </c>
      <c r="T98" s="137">
        <f t="shared" si="13"/>
        <v>0</v>
      </c>
      <c r="AR98" s="138" t="s">
        <v>147</v>
      </c>
      <c r="AT98" s="138" t="s">
        <v>142</v>
      </c>
      <c r="AU98" s="138" t="s">
        <v>80</v>
      </c>
      <c r="AY98" s="17" t="s">
        <v>139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80</v>
      </c>
      <c r="BK98" s="139">
        <f t="shared" si="19"/>
        <v>0</v>
      </c>
      <c r="BL98" s="17" t="s">
        <v>147</v>
      </c>
      <c r="BM98" s="138" t="s">
        <v>2086</v>
      </c>
    </row>
    <row r="99" spans="2:65" s="1" customFormat="1" ht="24.25" customHeight="1">
      <c r="B99" s="32"/>
      <c r="C99" s="127" t="s">
        <v>247</v>
      </c>
      <c r="D99" s="127" t="s">
        <v>142</v>
      </c>
      <c r="E99" s="128" t="s">
        <v>2087</v>
      </c>
      <c r="F99" s="129" t="s">
        <v>2088</v>
      </c>
      <c r="G99" s="130" t="s">
        <v>2003</v>
      </c>
      <c r="H99" s="131">
        <v>4</v>
      </c>
      <c r="I99" s="132"/>
      <c r="J99" s="133">
        <f t="shared" si="10"/>
        <v>0</v>
      </c>
      <c r="K99" s="129" t="s">
        <v>19</v>
      </c>
      <c r="L99" s="32"/>
      <c r="M99" s="134" t="s">
        <v>19</v>
      </c>
      <c r="N99" s="135" t="s">
        <v>43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147</v>
      </c>
      <c r="AT99" s="138" t="s">
        <v>142</v>
      </c>
      <c r="AU99" s="138" t="s">
        <v>80</v>
      </c>
      <c r="AY99" s="17" t="s">
        <v>139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80</v>
      </c>
      <c r="BK99" s="139">
        <f t="shared" si="19"/>
        <v>0</v>
      </c>
      <c r="BL99" s="17" t="s">
        <v>147</v>
      </c>
      <c r="BM99" s="138" t="s">
        <v>2089</v>
      </c>
    </row>
    <row r="100" spans="2:65" s="1" customFormat="1" ht="24.25" customHeight="1">
      <c r="B100" s="32"/>
      <c r="C100" s="127" t="s">
        <v>254</v>
      </c>
      <c r="D100" s="127" t="s">
        <v>142</v>
      </c>
      <c r="E100" s="128" t="s">
        <v>2090</v>
      </c>
      <c r="F100" s="129" t="s">
        <v>2091</v>
      </c>
      <c r="G100" s="130" t="s">
        <v>2003</v>
      </c>
      <c r="H100" s="131">
        <v>11</v>
      </c>
      <c r="I100" s="132"/>
      <c r="J100" s="133">
        <f t="shared" si="10"/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147</v>
      </c>
      <c r="AT100" s="138" t="s">
        <v>142</v>
      </c>
      <c r="AU100" s="138" t="s">
        <v>80</v>
      </c>
      <c r="AY100" s="17" t="s">
        <v>139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80</v>
      </c>
      <c r="BK100" s="139">
        <f t="shared" si="19"/>
        <v>0</v>
      </c>
      <c r="BL100" s="17" t="s">
        <v>147</v>
      </c>
      <c r="BM100" s="138" t="s">
        <v>2092</v>
      </c>
    </row>
    <row r="101" spans="2:65" s="1" customFormat="1" ht="24.25" customHeight="1">
      <c r="B101" s="32"/>
      <c r="C101" s="127" t="s">
        <v>261</v>
      </c>
      <c r="D101" s="127" t="s">
        <v>142</v>
      </c>
      <c r="E101" s="128" t="s">
        <v>2093</v>
      </c>
      <c r="F101" s="129" t="s">
        <v>2094</v>
      </c>
      <c r="G101" s="130" t="s">
        <v>2003</v>
      </c>
      <c r="H101" s="131">
        <v>5</v>
      </c>
      <c r="I101" s="132"/>
      <c r="J101" s="133">
        <f t="shared" si="10"/>
        <v>0</v>
      </c>
      <c r="K101" s="129" t="s">
        <v>19</v>
      </c>
      <c r="L101" s="32"/>
      <c r="M101" s="134" t="s">
        <v>19</v>
      </c>
      <c r="N101" s="135" t="s">
        <v>43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147</v>
      </c>
      <c r="AT101" s="138" t="s">
        <v>142</v>
      </c>
      <c r="AU101" s="138" t="s">
        <v>80</v>
      </c>
      <c r="AY101" s="17" t="s">
        <v>139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80</v>
      </c>
      <c r="BK101" s="139">
        <f t="shared" si="19"/>
        <v>0</v>
      </c>
      <c r="BL101" s="17" t="s">
        <v>147</v>
      </c>
      <c r="BM101" s="138" t="s">
        <v>2095</v>
      </c>
    </row>
    <row r="102" spans="2:65" s="1" customFormat="1" ht="24.25" customHeight="1">
      <c r="B102" s="32"/>
      <c r="C102" s="127" t="s">
        <v>268</v>
      </c>
      <c r="D102" s="127" t="s">
        <v>142</v>
      </c>
      <c r="E102" s="128" t="s">
        <v>2096</v>
      </c>
      <c r="F102" s="129" t="s">
        <v>2097</v>
      </c>
      <c r="G102" s="130" t="s">
        <v>2003</v>
      </c>
      <c r="H102" s="131">
        <v>145</v>
      </c>
      <c r="I102" s="132"/>
      <c r="J102" s="133">
        <f t="shared" si="10"/>
        <v>0</v>
      </c>
      <c r="K102" s="129" t="s">
        <v>19</v>
      </c>
      <c r="L102" s="32"/>
      <c r="M102" s="134" t="s">
        <v>19</v>
      </c>
      <c r="N102" s="135" t="s">
        <v>43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147</v>
      </c>
      <c r="AT102" s="138" t="s">
        <v>142</v>
      </c>
      <c r="AU102" s="138" t="s">
        <v>80</v>
      </c>
      <c r="AY102" s="17" t="s">
        <v>139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80</v>
      </c>
      <c r="BK102" s="139">
        <f t="shared" si="19"/>
        <v>0</v>
      </c>
      <c r="BL102" s="17" t="s">
        <v>147</v>
      </c>
      <c r="BM102" s="138" t="s">
        <v>2098</v>
      </c>
    </row>
    <row r="103" spans="2:65" s="1" customFormat="1" ht="24.25" customHeight="1">
      <c r="B103" s="32"/>
      <c r="C103" s="127" t="s">
        <v>8</v>
      </c>
      <c r="D103" s="127" t="s">
        <v>142</v>
      </c>
      <c r="E103" s="128" t="s">
        <v>2099</v>
      </c>
      <c r="F103" s="129" t="s">
        <v>2100</v>
      </c>
      <c r="G103" s="130" t="s">
        <v>271</v>
      </c>
      <c r="H103" s="131">
        <v>27</v>
      </c>
      <c r="I103" s="132"/>
      <c r="J103" s="133">
        <f t="shared" si="10"/>
        <v>0</v>
      </c>
      <c r="K103" s="129" t="s">
        <v>19</v>
      </c>
      <c r="L103" s="32"/>
      <c r="M103" s="134" t="s">
        <v>19</v>
      </c>
      <c r="N103" s="135" t="s">
        <v>43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147</v>
      </c>
      <c r="AT103" s="138" t="s">
        <v>142</v>
      </c>
      <c r="AU103" s="138" t="s">
        <v>80</v>
      </c>
      <c r="AY103" s="17" t="s">
        <v>139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80</v>
      </c>
      <c r="BK103" s="139">
        <f t="shared" si="19"/>
        <v>0</v>
      </c>
      <c r="BL103" s="17" t="s">
        <v>147</v>
      </c>
      <c r="BM103" s="138" t="s">
        <v>2101</v>
      </c>
    </row>
    <row r="104" spans="2:65" s="11" customFormat="1" ht="26" customHeight="1">
      <c r="B104" s="115"/>
      <c r="D104" s="116" t="s">
        <v>71</v>
      </c>
      <c r="E104" s="117" t="s">
        <v>2102</v>
      </c>
      <c r="F104" s="117" t="s">
        <v>2103</v>
      </c>
      <c r="I104" s="118"/>
      <c r="J104" s="119">
        <f>BK104</f>
        <v>0</v>
      </c>
      <c r="L104" s="115"/>
      <c r="M104" s="120"/>
      <c r="P104" s="121">
        <f>SUM(P105:P134)</f>
        <v>0</v>
      </c>
      <c r="R104" s="121">
        <f>SUM(R105:R134)</f>
        <v>0</v>
      </c>
      <c r="T104" s="122">
        <f>SUM(T105:T134)</f>
        <v>0</v>
      </c>
      <c r="AR104" s="116" t="s">
        <v>80</v>
      </c>
      <c r="AT104" s="123" t="s">
        <v>71</v>
      </c>
      <c r="AU104" s="123" t="s">
        <v>72</v>
      </c>
      <c r="AY104" s="116" t="s">
        <v>139</v>
      </c>
      <c r="BK104" s="124">
        <f>SUM(BK105:BK134)</f>
        <v>0</v>
      </c>
    </row>
    <row r="105" spans="2:65" s="1" customFormat="1" ht="16.5" customHeight="1">
      <c r="B105" s="32"/>
      <c r="C105" s="127" t="s">
        <v>286</v>
      </c>
      <c r="D105" s="127" t="s">
        <v>142</v>
      </c>
      <c r="E105" s="128" t="s">
        <v>2104</v>
      </c>
      <c r="F105" s="129" t="s">
        <v>2105</v>
      </c>
      <c r="G105" s="130" t="s">
        <v>2003</v>
      </c>
      <c r="H105" s="131">
        <v>20</v>
      </c>
      <c r="I105" s="132"/>
      <c r="J105" s="133">
        <f t="shared" ref="J105:J134" si="20">ROUND(I105*H105,2)</f>
        <v>0</v>
      </c>
      <c r="K105" s="129" t="s">
        <v>19</v>
      </c>
      <c r="L105" s="32"/>
      <c r="M105" s="134" t="s">
        <v>19</v>
      </c>
      <c r="N105" s="135" t="s">
        <v>43</v>
      </c>
      <c r="P105" s="136">
        <f t="shared" ref="P105:P134" si="21">O105*H105</f>
        <v>0</v>
      </c>
      <c r="Q105" s="136">
        <v>0</v>
      </c>
      <c r="R105" s="136">
        <f t="shared" ref="R105:R134" si="22">Q105*H105</f>
        <v>0</v>
      </c>
      <c r="S105" s="136">
        <v>0</v>
      </c>
      <c r="T105" s="137">
        <f t="shared" ref="T105:T134" si="23">S105*H105</f>
        <v>0</v>
      </c>
      <c r="AR105" s="138" t="s">
        <v>147</v>
      </c>
      <c r="AT105" s="138" t="s">
        <v>142</v>
      </c>
      <c r="AU105" s="138" t="s">
        <v>80</v>
      </c>
      <c r="AY105" s="17" t="s">
        <v>139</v>
      </c>
      <c r="BE105" s="139">
        <f t="shared" ref="BE105:BE134" si="24">IF(N105="základní",J105,0)</f>
        <v>0</v>
      </c>
      <c r="BF105" s="139">
        <f t="shared" ref="BF105:BF134" si="25">IF(N105="snížená",J105,0)</f>
        <v>0</v>
      </c>
      <c r="BG105" s="139">
        <f t="shared" ref="BG105:BG134" si="26">IF(N105="zákl. přenesená",J105,0)</f>
        <v>0</v>
      </c>
      <c r="BH105" s="139">
        <f t="shared" ref="BH105:BH134" si="27">IF(N105="sníž. přenesená",J105,0)</f>
        <v>0</v>
      </c>
      <c r="BI105" s="139">
        <f t="shared" ref="BI105:BI134" si="28">IF(N105="nulová",J105,0)</f>
        <v>0</v>
      </c>
      <c r="BJ105" s="17" t="s">
        <v>80</v>
      </c>
      <c r="BK105" s="139">
        <f t="shared" ref="BK105:BK134" si="29">ROUND(I105*H105,2)</f>
        <v>0</v>
      </c>
      <c r="BL105" s="17" t="s">
        <v>147</v>
      </c>
      <c r="BM105" s="138" t="s">
        <v>2106</v>
      </c>
    </row>
    <row r="106" spans="2:65" s="1" customFormat="1" ht="16.5" customHeight="1">
      <c r="B106" s="32"/>
      <c r="C106" s="127" t="s">
        <v>291</v>
      </c>
      <c r="D106" s="127" t="s">
        <v>142</v>
      </c>
      <c r="E106" s="128" t="s">
        <v>2107</v>
      </c>
      <c r="F106" s="129" t="s">
        <v>2108</v>
      </c>
      <c r="G106" s="130" t="s">
        <v>271</v>
      </c>
      <c r="H106" s="131">
        <v>500</v>
      </c>
      <c r="I106" s="132"/>
      <c r="J106" s="133">
        <f t="shared" si="20"/>
        <v>0</v>
      </c>
      <c r="K106" s="129" t="s">
        <v>19</v>
      </c>
      <c r="L106" s="32"/>
      <c r="M106" s="134" t="s">
        <v>19</v>
      </c>
      <c r="N106" s="135" t="s">
        <v>43</v>
      </c>
      <c r="P106" s="136">
        <f t="shared" si="21"/>
        <v>0</v>
      </c>
      <c r="Q106" s="136">
        <v>0</v>
      </c>
      <c r="R106" s="136">
        <f t="shared" si="22"/>
        <v>0</v>
      </c>
      <c r="S106" s="136">
        <v>0</v>
      </c>
      <c r="T106" s="137">
        <f t="shared" si="23"/>
        <v>0</v>
      </c>
      <c r="AR106" s="138" t="s">
        <v>147</v>
      </c>
      <c r="AT106" s="138" t="s">
        <v>142</v>
      </c>
      <c r="AU106" s="138" t="s">
        <v>80</v>
      </c>
      <c r="AY106" s="17" t="s">
        <v>139</v>
      </c>
      <c r="BE106" s="139">
        <f t="shared" si="24"/>
        <v>0</v>
      </c>
      <c r="BF106" s="139">
        <f t="shared" si="25"/>
        <v>0</v>
      </c>
      <c r="BG106" s="139">
        <f t="shared" si="26"/>
        <v>0</v>
      </c>
      <c r="BH106" s="139">
        <f t="shared" si="27"/>
        <v>0</v>
      </c>
      <c r="BI106" s="139">
        <f t="shared" si="28"/>
        <v>0</v>
      </c>
      <c r="BJ106" s="17" t="s">
        <v>80</v>
      </c>
      <c r="BK106" s="139">
        <f t="shared" si="29"/>
        <v>0</v>
      </c>
      <c r="BL106" s="17" t="s">
        <v>147</v>
      </c>
      <c r="BM106" s="138" t="s">
        <v>2109</v>
      </c>
    </row>
    <row r="107" spans="2:65" s="1" customFormat="1" ht="16.5" customHeight="1">
      <c r="B107" s="32"/>
      <c r="C107" s="127" t="s">
        <v>297</v>
      </c>
      <c r="D107" s="127" t="s">
        <v>142</v>
      </c>
      <c r="E107" s="128" t="s">
        <v>2110</v>
      </c>
      <c r="F107" s="129" t="s">
        <v>2111</v>
      </c>
      <c r="G107" s="130" t="s">
        <v>271</v>
      </c>
      <c r="H107" s="131">
        <v>200</v>
      </c>
      <c r="I107" s="132"/>
      <c r="J107" s="133">
        <f t="shared" si="20"/>
        <v>0</v>
      </c>
      <c r="K107" s="129" t="s">
        <v>19</v>
      </c>
      <c r="L107" s="32"/>
      <c r="M107" s="134" t="s">
        <v>19</v>
      </c>
      <c r="N107" s="135" t="s">
        <v>43</v>
      </c>
      <c r="P107" s="136">
        <f t="shared" si="21"/>
        <v>0</v>
      </c>
      <c r="Q107" s="136">
        <v>0</v>
      </c>
      <c r="R107" s="136">
        <f t="shared" si="22"/>
        <v>0</v>
      </c>
      <c r="S107" s="136">
        <v>0</v>
      </c>
      <c r="T107" s="137">
        <f t="shared" si="23"/>
        <v>0</v>
      </c>
      <c r="AR107" s="138" t="s">
        <v>147</v>
      </c>
      <c r="AT107" s="138" t="s">
        <v>142</v>
      </c>
      <c r="AU107" s="138" t="s">
        <v>80</v>
      </c>
      <c r="AY107" s="17" t="s">
        <v>139</v>
      </c>
      <c r="BE107" s="139">
        <f t="shared" si="24"/>
        <v>0</v>
      </c>
      <c r="BF107" s="139">
        <f t="shared" si="25"/>
        <v>0</v>
      </c>
      <c r="BG107" s="139">
        <f t="shared" si="26"/>
        <v>0</v>
      </c>
      <c r="BH107" s="139">
        <f t="shared" si="27"/>
        <v>0</v>
      </c>
      <c r="BI107" s="139">
        <f t="shared" si="28"/>
        <v>0</v>
      </c>
      <c r="BJ107" s="17" t="s">
        <v>80</v>
      </c>
      <c r="BK107" s="139">
        <f t="shared" si="29"/>
        <v>0</v>
      </c>
      <c r="BL107" s="17" t="s">
        <v>147</v>
      </c>
      <c r="BM107" s="138" t="s">
        <v>2112</v>
      </c>
    </row>
    <row r="108" spans="2:65" s="1" customFormat="1" ht="16.5" customHeight="1">
      <c r="B108" s="32"/>
      <c r="C108" s="127" t="s">
        <v>303</v>
      </c>
      <c r="D108" s="127" t="s">
        <v>142</v>
      </c>
      <c r="E108" s="128" t="s">
        <v>2113</v>
      </c>
      <c r="F108" s="129" t="s">
        <v>2111</v>
      </c>
      <c r="G108" s="130" t="s">
        <v>271</v>
      </c>
      <c r="H108" s="131">
        <v>50</v>
      </c>
      <c r="I108" s="132"/>
      <c r="J108" s="133">
        <f t="shared" si="20"/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 t="shared" si="21"/>
        <v>0</v>
      </c>
      <c r="Q108" s="136">
        <v>0</v>
      </c>
      <c r="R108" s="136">
        <f t="shared" si="22"/>
        <v>0</v>
      </c>
      <c r="S108" s="136">
        <v>0</v>
      </c>
      <c r="T108" s="137">
        <f t="shared" si="23"/>
        <v>0</v>
      </c>
      <c r="AR108" s="138" t="s">
        <v>147</v>
      </c>
      <c r="AT108" s="138" t="s">
        <v>142</v>
      </c>
      <c r="AU108" s="138" t="s">
        <v>80</v>
      </c>
      <c r="AY108" s="17" t="s">
        <v>139</v>
      </c>
      <c r="BE108" s="139">
        <f t="shared" si="24"/>
        <v>0</v>
      </c>
      <c r="BF108" s="139">
        <f t="shared" si="25"/>
        <v>0</v>
      </c>
      <c r="BG108" s="139">
        <f t="shared" si="26"/>
        <v>0</v>
      </c>
      <c r="BH108" s="139">
        <f t="shared" si="27"/>
        <v>0</v>
      </c>
      <c r="BI108" s="139">
        <f t="shared" si="28"/>
        <v>0</v>
      </c>
      <c r="BJ108" s="17" t="s">
        <v>80</v>
      </c>
      <c r="BK108" s="139">
        <f t="shared" si="29"/>
        <v>0</v>
      </c>
      <c r="BL108" s="17" t="s">
        <v>147</v>
      </c>
      <c r="BM108" s="138" t="s">
        <v>2114</v>
      </c>
    </row>
    <row r="109" spans="2:65" s="1" customFormat="1" ht="16.5" customHeight="1">
      <c r="B109" s="32"/>
      <c r="C109" s="127" t="s">
        <v>309</v>
      </c>
      <c r="D109" s="127" t="s">
        <v>142</v>
      </c>
      <c r="E109" s="128" t="s">
        <v>2115</v>
      </c>
      <c r="F109" s="129" t="s">
        <v>2116</v>
      </c>
      <c r="G109" s="130" t="s">
        <v>271</v>
      </c>
      <c r="H109" s="131">
        <v>5</v>
      </c>
      <c r="I109" s="132"/>
      <c r="J109" s="133">
        <f t="shared" si="20"/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 t="shared" si="21"/>
        <v>0</v>
      </c>
      <c r="Q109" s="136">
        <v>0</v>
      </c>
      <c r="R109" s="136">
        <f t="shared" si="22"/>
        <v>0</v>
      </c>
      <c r="S109" s="136">
        <v>0</v>
      </c>
      <c r="T109" s="137">
        <f t="shared" si="23"/>
        <v>0</v>
      </c>
      <c r="AR109" s="138" t="s">
        <v>147</v>
      </c>
      <c r="AT109" s="138" t="s">
        <v>142</v>
      </c>
      <c r="AU109" s="138" t="s">
        <v>80</v>
      </c>
      <c r="AY109" s="17" t="s">
        <v>139</v>
      </c>
      <c r="BE109" s="139">
        <f t="shared" si="24"/>
        <v>0</v>
      </c>
      <c r="BF109" s="139">
        <f t="shared" si="25"/>
        <v>0</v>
      </c>
      <c r="BG109" s="139">
        <f t="shared" si="26"/>
        <v>0</v>
      </c>
      <c r="BH109" s="139">
        <f t="shared" si="27"/>
        <v>0</v>
      </c>
      <c r="BI109" s="139">
        <f t="shared" si="28"/>
        <v>0</v>
      </c>
      <c r="BJ109" s="17" t="s">
        <v>80</v>
      </c>
      <c r="BK109" s="139">
        <f t="shared" si="29"/>
        <v>0</v>
      </c>
      <c r="BL109" s="17" t="s">
        <v>147</v>
      </c>
      <c r="BM109" s="138" t="s">
        <v>2117</v>
      </c>
    </row>
    <row r="110" spans="2:65" s="1" customFormat="1" ht="16.5" customHeight="1">
      <c r="B110" s="32"/>
      <c r="C110" s="127" t="s">
        <v>7</v>
      </c>
      <c r="D110" s="127" t="s">
        <v>142</v>
      </c>
      <c r="E110" s="128" t="s">
        <v>2118</v>
      </c>
      <c r="F110" s="129" t="s">
        <v>2119</v>
      </c>
      <c r="G110" s="130" t="s">
        <v>271</v>
      </c>
      <c r="H110" s="131">
        <v>6</v>
      </c>
      <c r="I110" s="132"/>
      <c r="J110" s="133">
        <f t="shared" si="20"/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 t="shared" si="21"/>
        <v>0</v>
      </c>
      <c r="Q110" s="136">
        <v>0</v>
      </c>
      <c r="R110" s="136">
        <f t="shared" si="22"/>
        <v>0</v>
      </c>
      <c r="S110" s="136">
        <v>0</v>
      </c>
      <c r="T110" s="137">
        <f t="shared" si="23"/>
        <v>0</v>
      </c>
      <c r="AR110" s="138" t="s">
        <v>147</v>
      </c>
      <c r="AT110" s="138" t="s">
        <v>142</v>
      </c>
      <c r="AU110" s="138" t="s">
        <v>80</v>
      </c>
      <c r="AY110" s="17" t="s">
        <v>139</v>
      </c>
      <c r="BE110" s="139">
        <f t="shared" si="24"/>
        <v>0</v>
      </c>
      <c r="BF110" s="139">
        <f t="shared" si="25"/>
        <v>0</v>
      </c>
      <c r="BG110" s="139">
        <f t="shared" si="26"/>
        <v>0</v>
      </c>
      <c r="BH110" s="139">
        <f t="shared" si="27"/>
        <v>0</v>
      </c>
      <c r="BI110" s="139">
        <f t="shared" si="28"/>
        <v>0</v>
      </c>
      <c r="BJ110" s="17" t="s">
        <v>80</v>
      </c>
      <c r="BK110" s="139">
        <f t="shared" si="29"/>
        <v>0</v>
      </c>
      <c r="BL110" s="17" t="s">
        <v>147</v>
      </c>
      <c r="BM110" s="138" t="s">
        <v>2120</v>
      </c>
    </row>
    <row r="111" spans="2:65" s="1" customFormat="1" ht="16.5" customHeight="1">
      <c r="B111" s="32"/>
      <c r="C111" s="127" t="s">
        <v>324</v>
      </c>
      <c r="D111" s="127" t="s">
        <v>142</v>
      </c>
      <c r="E111" s="128" t="s">
        <v>2121</v>
      </c>
      <c r="F111" s="129" t="s">
        <v>2122</v>
      </c>
      <c r="G111" s="130" t="s">
        <v>271</v>
      </c>
      <c r="H111" s="131">
        <v>70</v>
      </c>
      <c r="I111" s="132"/>
      <c r="J111" s="133">
        <f t="shared" si="20"/>
        <v>0</v>
      </c>
      <c r="K111" s="129" t="s">
        <v>19</v>
      </c>
      <c r="L111" s="32"/>
      <c r="M111" s="134" t="s">
        <v>19</v>
      </c>
      <c r="N111" s="135" t="s">
        <v>43</v>
      </c>
      <c r="P111" s="136">
        <f t="shared" si="21"/>
        <v>0</v>
      </c>
      <c r="Q111" s="136">
        <v>0</v>
      </c>
      <c r="R111" s="136">
        <f t="shared" si="22"/>
        <v>0</v>
      </c>
      <c r="S111" s="136">
        <v>0</v>
      </c>
      <c r="T111" s="137">
        <f t="shared" si="23"/>
        <v>0</v>
      </c>
      <c r="AR111" s="138" t="s">
        <v>147</v>
      </c>
      <c r="AT111" s="138" t="s">
        <v>142</v>
      </c>
      <c r="AU111" s="138" t="s">
        <v>80</v>
      </c>
      <c r="AY111" s="17" t="s">
        <v>139</v>
      </c>
      <c r="BE111" s="139">
        <f t="shared" si="24"/>
        <v>0</v>
      </c>
      <c r="BF111" s="139">
        <f t="shared" si="25"/>
        <v>0</v>
      </c>
      <c r="BG111" s="139">
        <f t="shared" si="26"/>
        <v>0</v>
      </c>
      <c r="BH111" s="139">
        <f t="shared" si="27"/>
        <v>0</v>
      </c>
      <c r="BI111" s="139">
        <f t="shared" si="28"/>
        <v>0</v>
      </c>
      <c r="BJ111" s="17" t="s">
        <v>80</v>
      </c>
      <c r="BK111" s="139">
        <f t="shared" si="29"/>
        <v>0</v>
      </c>
      <c r="BL111" s="17" t="s">
        <v>147</v>
      </c>
      <c r="BM111" s="138" t="s">
        <v>2123</v>
      </c>
    </row>
    <row r="112" spans="2:65" s="1" customFormat="1" ht="16.5" customHeight="1">
      <c r="B112" s="32"/>
      <c r="C112" s="127" t="s">
        <v>330</v>
      </c>
      <c r="D112" s="127" t="s">
        <v>142</v>
      </c>
      <c r="E112" s="128" t="s">
        <v>2124</v>
      </c>
      <c r="F112" s="129" t="s">
        <v>2125</v>
      </c>
      <c r="G112" s="130" t="s">
        <v>271</v>
      </c>
      <c r="H112" s="131">
        <v>20</v>
      </c>
      <c r="I112" s="132"/>
      <c r="J112" s="133">
        <f t="shared" si="20"/>
        <v>0</v>
      </c>
      <c r="K112" s="129" t="s">
        <v>19</v>
      </c>
      <c r="L112" s="32"/>
      <c r="M112" s="134" t="s">
        <v>19</v>
      </c>
      <c r="N112" s="135" t="s">
        <v>43</v>
      </c>
      <c r="P112" s="136">
        <f t="shared" si="21"/>
        <v>0</v>
      </c>
      <c r="Q112" s="136">
        <v>0</v>
      </c>
      <c r="R112" s="136">
        <f t="shared" si="22"/>
        <v>0</v>
      </c>
      <c r="S112" s="136">
        <v>0</v>
      </c>
      <c r="T112" s="137">
        <f t="shared" si="23"/>
        <v>0</v>
      </c>
      <c r="AR112" s="138" t="s">
        <v>147</v>
      </c>
      <c r="AT112" s="138" t="s">
        <v>142</v>
      </c>
      <c r="AU112" s="138" t="s">
        <v>80</v>
      </c>
      <c r="AY112" s="17" t="s">
        <v>139</v>
      </c>
      <c r="BE112" s="139">
        <f t="shared" si="24"/>
        <v>0</v>
      </c>
      <c r="BF112" s="139">
        <f t="shared" si="25"/>
        <v>0</v>
      </c>
      <c r="BG112" s="139">
        <f t="shared" si="26"/>
        <v>0</v>
      </c>
      <c r="BH112" s="139">
        <f t="shared" si="27"/>
        <v>0</v>
      </c>
      <c r="BI112" s="139">
        <f t="shared" si="28"/>
        <v>0</v>
      </c>
      <c r="BJ112" s="17" t="s">
        <v>80</v>
      </c>
      <c r="BK112" s="139">
        <f t="shared" si="29"/>
        <v>0</v>
      </c>
      <c r="BL112" s="17" t="s">
        <v>147</v>
      </c>
      <c r="BM112" s="138" t="s">
        <v>2126</v>
      </c>
    </row>
    <row r="113" spans="2:65" s="1" customFormat="1" ht="16.5" customHeight="1">
      <c r="B113" s="32"/>
      <c r="C113" s="127" t="s">
        <v>341</v>
      </c>
      <c r="D113" s="127" t="s">
        <v>142</v>
      </c>
      <c r="E113" s="128" t="s">
        <v>2127</v>
      </c>
      <c r="F113" s="129" t="s">
        <v>2128</v>
      </c>
      <c r="G113" s="130" t="s">
        <v>271</v>
      </c>
      <c r="H113" s="131">
        <v>32</v>
      </c>
      <c r="I113" s="132"/>
      <c r="J113" s="133">
        <f t="shared" si="20"/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 t="shared" si="21"/>
        <v>0</v>
      </c>
      <c r="Q113" s="136">
        <v>0</v>
      </c>
      <c r="R113" s="136">
        <f t="shared" si="22"/>
        <v>0</v>
      </c>
      <c r="S113" s="136">
        <v>0</v>
      </c>
      <c r="T113" s="137">
        <f t="shared" si="23"/>
        <v>0</v>
      </c>
      <c r="AR113" s="138" t="s">
        <v>147</v>
      </c>
      <c r="AT113" s="138" t="s">
        <v>142</v>
      </c>
      <c r="AU113" s="138" t="s">
        <v>80</v>
      </c>
      <c r="AY113" s="17" t="s">
        <v>139</v>
      </c>
      <c r="BE113" s="139">
        <f t="shared" si="24"/>
        <v>0</v>
      </c>
      <c r="BF113" s="139">
        <f t="shared" si="25"/>
        <v>0</v>
      </c>
      <c r="BG113" s="139">
        <f t="shared" si="26"/>
        <v>0</v>
      </c>
      <c r="BH113" s="139">
        <f t="shared" si="27"/>
        <v>0</v>
      </c>
      <c r="BI113" s="139">
        <f t="shared" si="28"/>
        <v>0</v>
      </c>
      <c r="BJ113" s="17" t="s">
        <v>80</v>
      </c>
      <c r="BK113" s="139">
        <f t="shared" si="29"/>
        <v>0</v>
      </c>
      <c r="BL113" s="17" t="s">
        <v>147</v>
      </c>
      <c r="BM113" s="138" t="s">
        <v>2129</v>
      </c>
    </row>
    <row r="114" spans="2:65" s="1" customFormat="1" ht="16.5" customHeight="1">
      <c r="B114" s="32"/>
      <c r="C114" s="127" t="s">
        <v>347</v>
      </c>
      <c r="D114" s="127" t="s">
        <v>142</v>
      </c>
      <c r="E114" s="128" t="s">
        <v>2130</v>
      </c>
      <c r="F114" s="129" t="s">
        <v>2131</v>
      </c>
      <c r="G114" s="130" t="s">
        <v>271</v>
      </c>
      <c r="H114" s="131">
        <v>8</v>
      </c>
      <c r="I114" s="132"/>
      <c r="J114" s="133">
        <f t="shared" si="20"/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 t="shared" si="21"/>
        <v>0</v>
      </c>
      <c r="Q114" s="136">
        <v>0</v>
      </c>
      <c r="R114" s="136">
        <f t="shared" si="22"/>
        <v>0</v>
      </c>
      <c r="S114" s="136">
        <v>0</v>
      </c>
      <c r="T114" s="137">
        <f t="shared" si="23"/>
        <v>0</v>
      </c>
      <c r="AR114" s="138" t="s">
        <v>147</v>
      </c>
      <c r="AT114" s="138" t="s">
        <v>142</v>
      </c>
      <c r="AU114" s="138" t="s">
        <v>80</v>
      </c>
      <c r="AY114" s="17" t="s">
        <v>139</v>
      </c>
      <c r="BE114" s="139">
        <f t="shared" si="24"/>
        <v>0</v>
      </c>
      <c r="BF114" s="139">
        <f t="shared" si="25"/>
        <v>0</v>
      </c>
      <c r="BG114" s="139">
        <f t="shared" si="26"/>
        <v>0</v>
      </c>
      <c r="BH114" s="139">
        <f t="shared" si="27"/>
        <v>0</v>
      </c>
      <c r="BI114" s="139">
        <f t="shared" si="28"/>
        <v>0</v>
      </c>
      <c r="BJ114" s="17" t="s">
        <v>80</v>
      </c>
      <c r="BK114" s="139">
        <f t="shared" si="29"/>
        <v>0</v>
      </c>
      <c r="BL114" s="17" t="s">
        <v>147</v>
      </c>
      <c r="BM114" s="138" t="s">
        <v>2132</v>
      </c>
    </row>
    <row r="115" spans="2:65" s="1" customFormat="1" ht="24.25" customHeight="1">
      <c r="B115" s="32"/>
      <c r="C115" s="127" t="s">
        <v>357</v>
      </c>
      <c r="D115" s="127" t="s">
        <v>142</v>
      </c>
      <c r="E115" s="128" t="s">
        <v>2133</v>
      </c>
      <c r="F115" s="129" t="s">
        <v>2134</v>
      </c>
      <c r="G115" s="130" t="s">
        <v>271</v>
      </c>
      <c r="H115" s="131">
        <v>55</v>
      </c>
      <c r="I115" s="132"/>
      <c r="J115" s="133">
        <f t="shared" si="20"/>
        <v>0</v>
      </c>
      <c r="K115" s="129" t="s">
        <v>19</v>
      </c>
      <c r="L115" s="32"/>
      <c r="M115" s="134" t="s">
        <v>19</v>
      </c>
      <c r="N115" s="135" t="s">
        <v>43</v>
      </c>
      <c r="P115" s="136">
        <f t="shared" si="21"/>
        <v>0</v>
      </c>
      <c r="Q115" s="136">
        <v>0</v>
      </c>
      <c r="R115" s="136">
        <f t="shared" si="22"/>
        <v>0</v>
      </c>
      <c r="S115" s="136">
        <v>0</v>
      </c>
      <c r="T115" s="137">
        <f t="shared" si="23"/>
        <v>0</v>
      </c>
      <c r="AR115" s="138" t="s">
        <v>147</v>
      </c>
      <c r="AT115" s="138" t="s">
        <v>142</v>
      </c>
      <c r="AU115" s="138" t="s">
        <v>80</v>
      </c>
      <c r="AY115" s="17" t="s">
        <v>139</v>
      </c>
      <c r="BE115" s="139">
        <f t="shared" si="24"/>
        <v>0</v>
      </c>
      <c r="BF115" s="139">
        <f t="shared" si="25"/>
        <v>0</v>
      </c>
      <c r="BG115" s="139">
        <f t="shared" si="26"/>
        <v>0</v>
      </c>
      <c r="BH115" s="139">
        <f t="shared" si="27"/>
        <v>0</v>
      </c>
      <c r="BI115" s="139">
        <f t="shared" si="28"/>
        <v>0</v>
      </c>
      <c r="BJ115" s="17" t="s">
        <v>80</v>
      </c>
      <c r="BK115" s="139">
        <f t="shared" si="29"/>
        <v>0</v>
      </c>
      <c r="BL115" s="17" t="s">
        <v>147</v>
      </c>
      <c r="BM115" s="138" t="s">
        <v>2135</v>
      </c>
    </row>
    <row r="116" spans="2:65" s="1" customFormat="1" ht="24.25" customHeight="1">
      <c r="B116" s="32"/>
      <c r="C116" s="127" t="s">
        <v>371</v>
      </c>
      <c r="D116" s="127" t="s">
        <v>142</v>
      </c>
      <c r="E116" s="128" t="s">
        <v>2136</v>
      </c>
      <c r="F116" s="129" t="s">
        <v>2137</v>
      </c>
      <c r="G116" s="130" t="s">
        <v>271</v>
      </c>
      <c r="H116" s="131">
        <v>580</v>
      </c>
      <c r="I116" s="132"/>
      <c r="J116" s="133">
        <f t="shared" si="20"/>
        <v>0</v>
      </c>
      <c r="K116" s="129" t="s">
        <v>19</v>
      </c>
      <c r="L116" s="32"/>
      <c r="M116" s="134" t="s">
        <v>19</v>
      </c>
      <c r="N116" s="135" t="s">
        <v>43</v>
      </c>
      <c r="P116" s="136">
        <f t="shared" si="21"/>
        <v>0</v>
      </c>
      <c r="Q116" s="136">
        <v>0</v>
      </c>
      <c r="R116" s="136">
        <f t="shared" si="22"/>
        <v>0</v>
      </c>
      <c r="S116" s="136">
        <v>0</v>
      </c>
      <c r="T116" s="137">
        <f t="shared" si="23"/>
        <v>0</v>
      </c>
      <c r="AR116" s="138" t="s">
        <v>147</v>
      </c>
      <c r="AT116" s="138" t="s">
        <v>142</v>
      </c>
      <c r="AU116" s="138" t="s">
        <v>80</v>
      </c>
      <c r="AY116" s="17" t="s">
        <v>139</v>
      </c>
      <c r="BE116" s="139">
        <f t="shared" si="24"/>
        <v>0</v>
      </c>
      <c r="BF116" s="139">
        <f t="shared" si="25"/>
        <v>0</v>
      </c>
      <c r="BG116" s="139">
        <f t="shared" si="26"/>
        <v>0</v>
      </c>
      <c r="BH116" s="139">
        <f t="shared" si="27"/>
        <v>0</v>
      </c>
      <c r="BI116" s="139">
        <f t="shared" si="28"/>
        <v>0</v>
      </c>
      <c r="BJ116" s="17" t="s">
        <v>80</v>
      </c>
      <c r="BK116" s="139">
        <f t="shared" si="29"/>
        <v>0</v>
      </c>
      <c r="BL116" s="17" t="s">
        <v>147</v>
      </c>
      <c r="BM116" s="138" t="s">
        <v>2138</v>
      </c>
    </row>
    <row r="117" spans="2:65" s="1" customFormat="1" ht="24.25" customHeight="1">
      <c r="B117" s="32"/>
      <c r="C117" s="127" t="s">
        <v>380</v>
      </c>
      <c r="D117" s="127" t="s">
        <v>142</v>
      </c>
      <c r="E117" s="128" t="s">
        <v>2139</v>
      </c>
      <c r="F117" s="129" t="s">
        <v>2140</v>
      </c>
      <c r="G117" s="130" t="s">
        <v>271</v>
      </c>
      <c r="H117" s="131">
        <v>1350</v>
      </c>
      <c r="I117" s="132"/>
      <c r="J117" s="133">
        <f t="shared" si="20"/>
        <v>0</v>
      </c>
      <c r="K117" s="129" t="s">
        <v>19</v>
      </c>
      <c r="L117" s="32"/>
      <c r="M117" s="134" t="s">
        <v>19</v>
      </c>
      <c r="N117" s="135" t="s">
        <v>43</v>
      </c>
      <c r="P117" s="136">
        <f t="shared" si="21"/>
        <v>0</v>
      </c>
      <c r="Q117" s="136">
        <v>0</v>
      </c>
      <c r="R117" s="136">
        <f t="shared" si="22"/>
        <v>0</v>
      </c>
      <c r="S117" s="136">
        <v>0</v>
      </c>
      <c r="T117" s="137">
        <f t="shared" si="23"/>
        <v>0</v>
      </c>
      <c r="AR117" s="138" t="s">
        <v>147</v>
      </c>
      <c r="AT117" s="138" t="s">
        <v>142</v>
      </c>
      <c r="AU117" s="138" t="s">
        <v>80</v>
      </c>
      <c r="AY117" s="17" t="s">
        <v>139</v>
      </c>
      <c r="BE117" s="139">
        <f t="shared" si="24"/>
        <v>0</v>
      </c>
      <c r="BF117" s="139">
        <f t="shared" si="25"/>
        <v>0</v>
      </c>
      <c r="BG117" s="139">
        <f t="shared" si="26"/>
        <v>0</v>
      </c>
      <c r="BH117" s="139">
        <f t="shared" si="27"/>
        <v>0</v>
      </c>
      <c r="BI117" s="139">
        <f t="shared" si="28"/>
        <v>0</v>
      </c>
      <c r="BJ117" s="17" t="s">
        <v>80</v>
      </c>
      <c r="BK117" s="139">
        <f t="shared" si="29"/>
        <v>0</v>
      </c>
      <c r="BL117" s="17" t="s">
        <v>147</v>
      </c>
      <c r="BM117" s="138" t="s">
        <v>2141</v>
      </c>
    </row>
    <row r="118" spans="2:65" s="1" customFormat="1" ht="24.25" customHeight="1">
      <c r="B118" s="32"/>
      <c r="C118" s="127" t="s">
        <v>390</v>
      </c>
      <c r="D118" s="127" t="s">
        <v>142</v>
      </c>
      <c r="E118" s="128" t="s">
        <v>2142</v>
      </c>
      <c r="F118" s="129" t="s">
        <v>2143</v>
      </c>
      <c r="G118" s="130" t="s">
        <v>271</v>
      </c>
      <c r="H118" s="131">
        <v>60</v>
      </c>
      <c r="I118" s="132"/>
      <c r="J118" s="133">
        <f t="shared" si="20"/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 t="shared" si="21"/>
        <v>0</v>
      </c>
      <c r="Q118" s="136">
        <v>0</v>
      </c>
      <c r="R118" s="136">
        <f t="shared" si="22"/>
        <v>0</v>
      </c>
      <c r="S118" s="136">
        <v>0</v>
      </c>
      <c r="T118" s="137">
        <f t="shared" si="23"/>
        <v>0</v>
      </c>
      <c r="AR118" s="138" t="s">
        <v>147</v>
      </c>
      <c r="AT118" s="138" t="s">
        <v>142</v>
      </c>
      <c r="AU118" s="138" t="s">
        <v>80</v>
      </c>
      <c r="AY118" s="17" t="s">
        <v>139</v>
      </c>
      <c r="BE118" s="139">
        <f t="shared" si="24"/>
        <v>0</v>
      </c>
      <c r="BF118" s="139">
        <f t="shared" si="25"/>
        <v>0</v>
      </c>
      <c r="BG118" s="139">
        <f t="shared" si="26"/>
        <v>0</v>
      </c>
      <c r="BH118" s="139">
        <f t="shared" si="27"/>
        <v>0</v>
      </c>
      <c r="BI118" s="139">
        <f t="shared" si="28"/>
        <v>0</v>
      </c>
      <c r="BJ118" s="17" t="s">
        <v>80</v>
      </c>
      <c r="BK118" s="139">
        <f t="shared" si="29"/>
        <v>0</v>
      </c>
      <c r="BL118" s="17" t="s">
        <v>147</v>
      </c>
      <c r="BM118" s="138" t="s">
        <v>2144</v>
      </c>
    </row>
    <row r="119" spans="2:65" s="1" customFormat="1" ht="24.25" customHeight="1">
      <c r="B119" s="32"/>
      <c r="C119" s="127" t="s">
        <v>404</v>
      </c>
      <c r="D119" s="127" t="s">
        <v>142</v>
      </c>
      <c r="E119" s="128" t="s">
        <v>2145</v>
      </c>
      <c r="F119" s="129" t="s">
        <v>2146</v>
      </c>
      <c r="G119" s="130" t="s">
        <v>271</v>
      </c>
      <c r="H119" s="131">
        <v>390</v>
      </c>
      <c r="I119" s="132"/>
      <c r="J119" s="133">
        <f t="shared" si="20"/>
        <v>0</v>
      </c>
      <c r="K119" s="129" t="s">
        <v>19</v>
      </c>
      <c r="L119" s="32"/>
      <c r="M119" s="134" t="s">
        <v>19</v>
      </c>
      <c r="N119" s="135" t="s">
        <v>43</v>
      </c>
      <c r="P119" s="136">
        <f t="shared" si="21"/>
        <v>0</v>
      </c>
      <c r="Q119" s="136">
        <v>0</v>
      </c>
      <c r="R119" s="136">
        <f t="shared" si="22"/>
        <v>0</v>
      </c>
      <c r="S119" s="136">
        <v>0</v>
      </c>
      <c r="T119" s="137">
        <f t="shared" si="23"/>
        <v>0</v>
      </c>
      <c r="AR119" s="138" t="s">
        <v>147</v>
      </c>
      <c r="AT119" s="138" t="s">
        <v>142</v>
      </c>
      <c r="AU119" s="138" t="s">
        <v>80</v>
      </c>
      <c r="AY119" s="17" t="s">
        <v>139</v>
      </c>
      <c r="BE119" s="139">
        <f t="shared" si="24"/>
        <v>0</v>
      </c>
      <c r="BF119" s="139">
        <f t="shared" si="25"/>
        <v>0</v>
      </c>
      <c r="BG119" s="139">
        <f t="shared" si="26"/>
        <v>0</v>
      </c>
      <c r="BH119" s="139">
        <f t="shared" si="27"/>
        <v>0</v>
      </c>
      <c r="BI119" s="139">
        <f t="shared" si="28"/>
        <v>0</v>
      </c>
      <c r="BJ119" s="17" t="s">
        <v>80</v>
      </c>
      <c r="BK119" s="139">
        <f t="shared" si="29"/>
        <v>0</v>
      </c>
      <c r="BL119" s="17" t="s">
        <v>147</v>
      </c>
      <c r="BM119" s="138" t="s">
        <v>2147</v>
      </c>
    </row>
    <row r="120" spans="2:65" s="1" customFormat="1" ht="24.25" customHeight="1">
      <c r="B120" s="32"/>
      <c r="C120" s="127" t="s">
        <v>413</v>
      </c>
      <c r="D120" s="127" t="s">
        <v>142</v>
      </c>
      <c r="E120" s="128" t="s">
        <v>2148</v>
      </c>
      <c r="F120" s="129" t="s">
        <v>2149</v>
      </c>
      <c r="G120" s="130" t="s">
        <v>271</v>
      </c>
      <c r="H120" s="131">
        <v>160</v>
      </c>
      <c r="I120" s="132"/>
      <c r="J120" s="133">
        <f t="shared" si="20"/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 t="shared" si="21"/>
        <v>0</v>
      </c>
      <c r="Q120" s="136">
        <v>0</v>
      </c>
      <c r="R120" s="136">
        <f t="shared" si="22"/>
        <v>0</v>
      </c>
      <c r="S120" s="136">
        <v>0</v>
      </c>
      <c r="T120" s="137">
        <f t="shared" si="23"/>
        <v>0</v>
      </c>
      <c r="AR120" s="138" t="s">
        <v>147</v>
      </c>
      <c r="AT120" s="138" t="s">
        <v>142</v>
      </c>
      <c r="AU120" s="138" t="s">
        <v>80</v>
      </c>
      <c r="AY120" s="17" t="s">
        <v>139</v>
      </c>
      <c r="BE120" s="139">
        <f t="shared" si="24"/>
        <v>0</v>
      </c>
      <c r="BF120" s="139">
        <f t="shared" si="25"/>
        <v>0</v>
      </c>
      <c r="BG120" s="139">
        <f t="shared" si="26"/>
        <v>0</v>
      </c>
      <c r="BH120" s="139">
        <f t="shared" si="27"/>
        <v>0</v>
      </c>
      <c r="BI120" s="139">
        <f t="shared" si="28"/>
        <v>0</v>
      </c>
      <c r="BJ120" s="17" t="s">
        <v>80</v>
      </c>
      <c r="BK120" s="139">
        <f t="shared" si="29"/>
        <v>0</v>
      </c>
      <c r="BL120" s="17" t="s">
        <v>147</v>
      </c>
      <c r="BM120" s="138" t="s">
        <v>2150</v>
      </c>
    </row>
    <row r="121" spans="2:65" s="1" customFormat="1" ht="21.75" customHeight="1">
      <c r="B121" s="32"/>
      <c r="C121" s="127" t="s">
        <v>423</v>
      </c>
      <c r="D121" s="127" t="s">
        <v>142</v>
      </c>
      <c r="E121" s="128" t="s">
        <v>2151</v>
      </c>
      <c r="F121" s="129" t="s">
        <v>2152</v>
      </c>
      <c r="G121" s="130" t="s">
        <v>271</v>
      </c>
      <c r="H121" s="131">
        <v>10</v>
      </c>
      <c r="I121" s="132"/>
      <c r="J121" s="133">
        <f t="shared" si="20"/>
        <v>0</v>
      </c>
      <c r="K121" s="129" t="s">
        <v>19</v>
      </c>
      <c r="L121" s="32"/>
      <c r="M121" s="134" t="s">
        <v>19</v>
      </c>
      <c r="N121" s="135" t="s">
        <v>43</v>
      </c>
      <c r="P121" s="136">
        <f t="shared" si="21"/>
        <v>0</v>
      </c>
      <c r="Q121" s="136">
        <v>0</v>
      </c>
      <c r="R121" s="136">
        <f t="shared" si="22"/>
        <v>0</v>
      </c>
      <c r="S121" s="136">
        <v>0</v>
      </c>
      <c r="T121" s="137">
        <f t="shared" si="23"/>
        <v>0</v>
      </c>
      <c r="AR121" s="138" t="s">
        <v>147</v>
      </c>
      <c r="AT121" s="138" t="s">
        <v>142</v>
      </c>
      <c r="AU121" s="138" t="s">
        <v>80</v>
      </c>
      <c r="AY121" s="17" t="s">
        <v>139</v>
      </c>
      <c r="BE121" s="139">
        <f t="shared" si="24"/>
        <v>0</v>
      </c>
      <c r="BF121" s="139">
        <f t="shared" si="25"/>
        <v>0</v>
      </c>
      <c r="BG121" s="139">
        <f t="shared" si="26"/>
        <v>0</v>
      </c>
      <c r="BH121" s="139">
        <f t="shared" si="27"/>
        <v>0</v>
      </c>
      <c r="BI121" s="139">
        <f t="shared" si="28"/>
        <v>0</v>
      </c>
      <c r="BJ121" s="17" t="s">
        <v>80</v>
      </c>
      <c r="BK121" s="139">
        <f t="shared" si="29"/>
        <v>0</v>
      </c>
      <c r="BL121" s="17" t="s">
        <v>147</v>
      </c>
      <c r="BM121" s="138" t="s">
        <v>2153</v>
      </c>
    </row>
    <row r="122" spans="2:65" s="1" customFormat="1" ht="21.75" customHeight="1">
      <c r="B122" s="32"/>
      <c r="C122" s="127" t="s">
        <v>432</v>
      </c>
      <c r="D122" s="127" t="s">
        <v>142</v>
      </c>
      <c r="E122" s="128" t="s">
        <v>2154</v>
      </c>
      <c r="F122" s="129" t="s">
        <v>2155</v>
      </c>
      <c r="G122" s="130" t="s">
        <v>271</v>
      </c>
      <c r="H122" s="131">
        <v>85</v>
      </c>
      <c r="I122" s="132"/>
      <c r="J122" s="133">
        <f t="shared" si="20"/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 t="shared" si="21"/>
        <v>0</v>
      </c>
      <c r="Q122" s="136">
        <v>0</v>
      </c>
      <c r="R122" s="136">
        <f t="shared" si="22"/>
        <v>0</v>
      </c>
      <c r="S122" s="136">
        <v>0</v>
      </c>
      <c r="T122" s="137">
        <f t="shared" si="23"/>
        <v>0</v>
      </c>
      <c r="AR122" s="138" t="s">
        <v>147</v>
      </c>
      <c r="AT122" s="138" t="s">
        <v>142</v>
      </c>
      <c r="AU122" s="138" t="s">
        <v>80</v>
      </c>
      <c r="AY122" s="17" t="s">
        <v>139</v>
      </c>
      <c r="BE122" s="139">
        <f t="shared" si="24"/>
        <v>0</v>
      </c>
      <c r="BF122" s="139">
        <f t="shared" si="25"/>
        <v>0</v>
      </c>
      <c r="BG122" s="139">
        <f t="shared" si="26"/>
        <v>0</v>
      </c>
      <c r="BH122" s="139">
        <f t="shared" si="27"/>
        <v>0</v>
      </c>
      <c r="BI122" s="139">
        <f t="shared" si="28"/>
        <v>0</v>
      </c>
      <c r="BJ122" s="17" t="s">
        <v>80</v>
      </c>
      <c r="BK122" s="139">
        <f t="shared" si="29"/>
        <v>0</v>
      </c>
      <c r="BL122" s="17" t="s">
        <v>147</v>
      </c>
      <c r="BM122" s="138" t="s">
        <v>2156</v>
      </c>
    </row>
    <row r="123" spans="2:65" s="1" customFormat="1" ht="24.25" customHeight="1">
      <c r="B123" s="32"/>
      <c r="C123" s="127" t="s">
        <v>443</v>
      </c>
      <c r="D123" s="127" t="s">
        <v>142</v>
      </c>
      <c r="E123" s="128" t="s">
        <v>2157</v>
      </c>
      <c r="F123" s="129" t="s">
        <v>2158</v>
      </c>
      <c r="G123" s="130" t="s">
        <v>271</v>
      </c>
      <c r="H123" s="131">
        <v>20</v>
      </c>
      <c r="I123" s="132"/>
      <c r="J123" s="133">
        <f t="shared" si="20"/>
        <v>0</v>
      </c>
      <c r="K123" s="129" t="s">
        <v>19</v>
      </c>
      <c r="L123" s="32"/>
      <c r="M123" s="134" t="s">
        <v>19</v>
      </c>
      <c r="N123" s="135" t="s">
        <v>43</v>
      </c>
      <c r="P123" s="136">
        <f t="shared" si="21"/>
        <v>0</v>
      </c>
      <c r="Q123" s="136">
        <v>0</v>
      </c>
      <c r="R123" s="136">
        <f t="shared" si="22"/>
        <v>0</v>
      </c>
      <c r="S123" s="136">
        <v>0</v>
      </c>
      <c r="T123" s="137">
        <f t="shared" si="23"/>
        <v>0</v>
      </c>
      <c r="AR123" s="138" t="s">
        <v>147</v>
      </c>
      <c r="AT123" s="138" t="s">
        <v>142</v>
      </c>
      <c r="AU123" s="138" t="s">
        <v>80</v>
      </c>
      <c r="AY123" s="17" t="s">
        <v>139</v>
      </c>
      <c r="BE123" s="139">
        <f t="shared" si="24"/>
        <v>0</v>
      </c>
      <c r="BF123" s="139">
        <f t="shared" si="25"/>
        <v>0</v>
      </c>
      <c r="BG123" s="139">
        <f t="shared" si="26"/>
        <v>0</v>
      </c>
      <c r="BH123" s="139">
        <f t="shared" si="27"/>
        <v>0</v>
      </c>
      <c r="BI123" s="139">
        <f t="shared" si="28"/>
        <v>0</v>
      </c>
      <c r="BJ123" s="17" t="s">
        <v>80</v>
      </c>
      <c r="BK123" s="139">
        <f t="shared" si="29"/>
        <v>0</v>
      </c>
      <c r="BL123" s="17" t="s">
        <v>147</v>
      </c>
      <c r="BM123" s="138" t="s">
        <v>2159</v>
      </c>
    </row>
    <row r="124" spans="2:65" s="1" customFormat="1" ht="24.25" customHeight="1">
      <c r="B124" s="32"/>
      <c r="C124" s="127" t="s">
        <v>458</v>
      </c>
      <c r="D124" s="127" t="s">
        <v>142</v>
      </c>
      <c r="E124" s="128" t="s">
        <v>2160</v>
      </c>
      <c r="F124" s="129" t="s">
        <v>2161</v>
      </c>
      <c r="G124" s="130" t="s">
        <v>271</v>
      </c>
      <c r="H124" s="131">
        <v>16</v>
      </c>
      <c r="I124" s="132"/>
      <c r="J124" s="133">
        <f t="shared" si="20"/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 t="shared" si="21"/>
        <v>0</v>
      </c>
      <c r="Q124" s="136">
        <v>0</v>
      </c>
      <c r="R124" s="136">
        <f t="shared" si="22"/>
        <v>0</v>
      </c>
      <c r="S124" s="136">
        <v>0</v>
      </c>
      <c r="T124" s="137">
        <f t="shared" si="23"/>
        <v>0</v>
      </c>
      <c r="AR124" s="138" t="s">
        <v>147</v>
      </c>
      <c r="AT124" s="138" t="s">
        <v>142</v>
      </c>
      <c r="AU124" s="138" t="s">
        <v>80</v>
      </c>
      <c r="AY124" s="17" t="s">
        <v>139</v>
      </c>
      <c r="BE124" s="139">
        <f t="shared" si="24"/>
        <v>0</v>
      </c>
      <c r="BF124" s="139">
        <f t="shared" si="25"/>
        <v>0</v>
      </c>
      <c r="BG124" s="139">
        <f t="shared" si="26"/>
        <v>0</v>
      </c>
      <c r="BH124" s="139">
        <f t="shared" si="27"/>
        <v>0</v>
      </c>
      <c r="BI124" s="139">
        <f t="shared" si="28"/>
        <v>0</v>
      </c>
      <c r="BJ124" s="17" t="s">
        <v>80</v>
      </c>
      <c r="BK124" s="139">
        <f t="shared" si="29"/>
        <v>0</v>
      </c>
      <c r="BL124" s="17" t="s">
        <v>147</v>
      </c>
      <c r="BM124" s="138" t="s">
        <v>2162</v>
      </c>
    </row>
    <row r="125" spans="2:65" s="1" customFormat="1" ht="24.25" customHeight="1">
      <c r="B125" s="32"/>
      <c r="C125" s="127" t="s">
        <v>511</v>
      </c>
      <c r="D125" s="127" t="s">
        <v>142</v>
      </c>
      <c r="E125" s="128" t="s">
        <v>2163</v>
      </c>
      <c r="F125" s="129" t="s">
        <v>2164</v>
      </c>
      <c r="G125" s="130" t="s">
        <v>2003</v>
      </c>
      <c r="H125" s="131">
        <v>190</v>
      </c>
      <c r="I125" s="132"/>
      <c r="J125" s="133">
        <f t="shared" si="20"/>
        <v>0</v>
      </c>
      <c r="K125" s="129" t="s">
        <v>19</v>
      </c>
      <c r="L125" s="32"/>
      <c r="M125" s="134" t="s">
        <v>19</v>
      </c>
      <c r="N125" s="135" t="s">
        <v>43</v>
      </c>
      <c r="P125" s="136">
        <f t="shared" si="21"/>
        <v>0</v>
      </c>
      <c r="Q125" s="136">
        <v>0</v>
      </c>
      <c r="R125" s="136">
        <f t="shared" si="22"/>
        <v>0</v>
      </c>
      <c r="S125" s="136">
        <v>0</v>
      </c>
      <c r="T125" s="137">
        <f t="shared" si="23"/>
        <v>0</v>
      </c>
      <c r="AR125" s="138" t="s">
        <v>147</v>
      </c>
      <c r="AT125" s="138" t="s">
        <v>142</v>
      </c>
      <c r="AU125" s="138" t="s">
        <v>80</v>
      </c>
      <c r="AY125" s="17" t="s">
        <v>139</v>
      </c>
      <c r="BE125" s="139">
        <f t="shared" si="24"/>
        <v>0</v>
      </c>
      <c r="BF125" s="139">
        <f t="shared" si="25"/>
        <v>0</v>
      </c>
      <c r="BG125" s="139">
        <f t="shared" si="26"/>
        <v>0</v>
      </c>
      <c r="BH125" s="139">
        <f t="shared" si="27"/>
        <v>0</v>
      </c>
      <c r="BI125" s="139">
        <f t="shared" si="28"/>
        <v>0</v>
      </c>
      <c r="BJ125" s="17" t="s">
        <v>80</v>
      </c>
      <c r="BK125" s="139">
        <f t="shared" si="29"/>
        <v>0</v>
      </c>
      <c r="BL125" s="17" t="s">
        <v>147</v>
      </c>
      <c r="BM125" s="138" t="s">
        <v>2165</v>
      </c>
    </row>
    <row r="126" spans="2:65" s="1" customFormat="1" ht="24.25" customHeight="1">
      <c r="B126" s="32"/>
      <c r="C126" s="127" t="s">
        <v>518</v>
      </c>
      <c r="D126" s="127" t="s">
        <v>142</v>
      </c>
      <c r="E126" s="128" t="s">
        <v>2166</v>
      </c>
      <c r="F126" s="129" t="s">
        <v>2167</v>
      </c>
      <c r="G126" s="130" t="s">
        <v>2003</v>
      </c>
      <c r="H126" s="131">
        <v>5</v>
      </c>
      <c r="I126" s="132"/>
      <c r="J126" s="133">
        <f t="shared" si="20"/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 t="shared" si="21"/>
        <v>0</v>
      </c>
      <c r="Q126" s="136">
        <v>0</v>
      </c>
      <c r="R126" s="136">
        <f t="shared" si="22"/>
        <v>0</v>
      </c>
      <c r="S126" s="136">
        <v>0</v>
      </c>
      <c r="T126" s="137">
        <f t="shared" si="23"/>
        <v>0</v>
      </c>
      <c r="AR126" s="138" t="s">
        <v>147</v>
      </c>
      <c r="AT126" s="138" t="s">
        <v>142</v>
      </c>
      <c r="AU126" s="138" t="s">
        <v>80</v>
      </c>
      <c r="AY126" s="17" t="s">
        <v>139</v>
      </c>
      <c r="BE126" s="139">
        <f t="shared" si="24"/>
        <v>0</v>
      </c>
      <c r="BF126" s="139">
        <f t="shared" si="25"/>
        <v>0</v>
      </c>
      <c r="BG126" s="139">
        <f t="shared" si="26"/>
        <v>0</v>
      </c>
      <c r="BH126" s="139">
        <f t="shared" si="27"/>
        <v>0</v>
      </c>
      <c r="BI126" s="139">
        <f t="shared" si="28"/>
        <v>0</v>
      </c>
      <c r="BJ126" s="17" t="s">
        <v>80</v>
      </c>
      <c r="BK126" s="139">
        <f t="shared" si="29"/>
        <v>0</v>
      </c>
      <c r="BL126" s="17" t="s">
        <v>147</v>
      </c>
      <c r="BM126" s="138" t="s">
        <v>2168</v>
      </c>
    </row>
    <row r="127" spans="2:65" s="1" customFormat="1" ht="24.25" customHeight="1">
      <c r="B127" s="32"/>
      <c r="C127" s="127" t="s">
        <v>785</v>
      </c>
      <c r="D127" s="127" t="s">
        <v>142</v>
      </c>
      <c r="E127" s="128" t="s">
        <v>2169</v>
      </c>
      <c r="F127" s="129" t="s">
        <v>2170</v>
      </c>
      <c r="G127" s="130" t="s">
        <v>2003</v>
      </c>
      <c r="H127" s="131">
        <v>20</v>
      </c>
      <c r="I127" s="132"/>
      <c r="J127" s="133">
        <f t="shared" si="20"/>
        <v>0</v>
      </c>
      <c r="K127" s="129" t="s">
        <v>19</v>
      </c>
      <c r="L127" s="32"/>
      <c r="M127" s="134" t="s">
        <v>19</v>
      </c>
      <c r="N127" s="135" t="s">
        <v>43</v>
      </c>
      <c r="P127" s="136">
        <f t="shared" si="21"/>
        <v>0</v>
      </c>
      <c r="Q127" s="136">
        <v>0</v>
      </c>
      <c r="R127" s="136">
        <f t="shared" si="22"/>
        <v>0</v>
      </c>
      <c r="S127" s="136">
        <v>0</v>
      </c>
      <c r="T127" s="137">
        <f t="shared" si="23"/>
        <v>0</v>
      </c>
      <c r="AR127" s="138" t="s">
        <v>147</v>
      </c>
      <c r="AT127" s="138" t="s">
        <v>142</v>
      </c>
      <c r="AU127" s="138" t="s">
        <v>80</v>
      </c>
      <c r="AY127" s="17" t="s">
        <v>139</v>
      </c>
      <c r="BE127" s="139">
        <f t="shared" si="24"/>
        <v>0</v>
      </c>
      <c r="BF127" s="139">
        <f t="shared" si="25"/>
        <v>0</v>
      </c>
      <c r="BG127" s="139">
        <f t="shared" si="26"/>
        <v>0</v>
      </c>
      <c r="BH127" s="139">
        <f t="shared" si="27"/>
        <v>0</v>
      </c>
      <c r="BI127" s="139">
        <f t="shared" si="28"/>
        <v>0</v>
      </c>
      <c r="BJ127" s="17" t="s">
        <v>80</v>
      </c>
      <c r="BK127" s="139">
        <f t="shared" si="29"/>
        <v>0</v>
      </c>
      <c r="BL127" s="17" t="s">
        <v>147</v>
      </c>
      <c r="BM127" s="138" t="s">
        <v>2171</v>
      </c>
    </row>
    <row r="128" spans="2:65" s="1" customFormat="1" ht="24.25" customHeight="1">
      <c r="B128" s="32"/>
      <c r="C128" s="127" t="s">
        <v>790</v>
      </c>
      <c r="D128" s="127" t="s">
        <v>142</v>
      </c>
      <c r="E128" s="128" t="s">
        <v>2172</v>
      </c>
      <c r="F128" s="129" t="s">
        <v>2173</v>
      </c>
      <c r="G128" s="130" t="s">
        <v>2003</v>
      </c>
      <c r="H128" s="131">
        <v>10</v>
      </c>
      <c r="I128" s="132"/>
      <c r="J128" s="133">
        <f t="shared" si="20"/>
        <v>0</v>
      </c>
      <c r="K128" s="129" t="s">
        <v>19</v>
      </c>
      <c r="L128" s="32"/>
      <c r="M128" s="134" t="s">
        <v>19</v>
      </c>
      <c r="N128" s="135" t="s">
        <v>43</v>
      </c>
      <c r="P128" s="136">
        <f t="shared" si="21"/>
        <v>0</v>
      </c>
      <c r="Q128" s="136">
        <v>0</v>
      </c>
      <c r="R128" s="136">
        <f t="shared" si="22"/>
        <v>0</v>
      </c>
      <c r="S128" s="136">
        <v>0</v>
      </c>
      <c r="T128" s="137">
        <f t="shared" si="23"/>
        <v>0</v>
      </c>
      <c r="AR128" s="138" t="s">
        <v>147</v>
      </c>
      <c r="AT128" s="138" t="s">
        <v>142</v>
      </c>
      <c r="AU128" s="138" t="s">
        <v>80</v>
      </c>
      <c r="AY128" s="17" t="s">
        <v>139</v>
      </c>
      <c r="BE128" s="139">
        <f t="shared" si="24"/>
        <v>0</v>
      </c>
      <c r="BF128" s="139">
        <f t="shared" si="25"/>
        <v>0</v>
      </c>
      <c r="BG128" s="139">
        <f t="shared" si="26"/>
        <v>0</v>
      </c>
      <c r="BH128" s="139">
        <f t="shared" si="27"/>
        <v>0</v>
      </c>
      <c r="BI128" s="139">
        <f t="shared" si="28"/>
        <v>0</v>
      </c>
      <c r="BJ128" s="17" t="s">
        <v>80</v>
      </c>
      <c r="BK128" s="139">
        <f t="shared" si="29"/>
        <v>0</v>
      </c>
      <c r="BL128" s="17" t="s">
        <v>147</v>
      </c>
      <c r="BM128" s="138" t="s">
        <v>2174</v>
      </c>
    </row>
    <row r="129" spans="2:65" s="1" customFormat="1" ht="24.25" customHeight="1">
      <c r="B129" s="32"/>
      <c r="C129" s="127" t="s">
        <v>798</v>
      </c>
      <c r="D129" s="127" t="s">
        <v>142</v>
      </c>
      <c r="E129" s="128" t="s">
        <v>2175</v>
      </c>
      <c r="F129" s="129" t="s">
        <v>2176</v>
      </c>
      <c r="G129" s="130" t="s">
        <v>2003</v>
      </c>
      <c r="H129" s="131">
        <v>2</v>
      </c>
      <c r="I129" s="132"/>
      <c r="J129" s="133">
        <f t="shared" si="20"/>
        <v>0</v>
      </c>
      <c r="K129" s="129" t="s">
        <v>19</v>
      </c>
      <c r="L129" s="32"/>
      <c r="M129" s="134" t="s">
        <v>19</v>
      </c>
      <c r="N129" s="135" t="s">
        <v>43</v>
      </c>
      <c r="P129" s="136">
        <f t="shared" si="21"/>
        <v>0</v>
      </c>
      <c r="Q129" s="136">
        <v>0</v>
      </c>
      <c r="R129" s="136">
        <f t="shared" si="22"/>
        <v>0</v>
      </c>
      <c r="S129" s="136">
        <v>0</v>
      </c>
      <c r="T129" s="137">
        <f t="shared" si="23"/>
        <v>0</v>
      </c>
      <c r="AR129" s="138" t="s">
        <v>147</v>
      </c>
      <c r="AT129" s="138" t="s">
        <v>142</v>
      </c>
      <c r="AU129" s="138" t="s">
        <v>80</v>
      </c>
      <c r="AY129" s="17" t="s">
        <v>139</v>
      </c>
      <c r="BE129" s="139">
        <f t="shared" si="24"/>
        <v>0</v>
      </c>
      <c r="BF129" s="139">
        <f t="shared" si="25"/>
        <v>0</v>
      </c>
      <c r="BG129" s="139">
        <f t="shared" si="26"/>
        <v>0</v>
      </c>
      <c r="BH129" s="139">
        <f t="shared" si="27"/>
        <v>0</v>
      </c>
      <c r="BI129" s="139">
        <f t="shared" si="28"/>
        <v>0</v>
      </c>
      <c r="BJ129" s="17" t="s">
        <v>80</v>
      </c>
      <c r="BK129" s="139">
        <f t="shared" si="29"/>
        <v>0</v>
      </c>
      <c r="BL129" s="17" t="s">
        <v>147</v>
      </c>
      <c r="BM129" s="138" t="s">
        <v>2177</v>
      </c>
    </row>
    <row r="130" spans="2:65" s="1" customFormat="1" ht="33" customHeight="1">
      <c r="B130" s="32"/>
      <c r="C130" s="127" t="s">
        <v>803</v>
      </c>
      <c r="D130" s="127" t="s">
        <v>142</v>
      </c>
      <c r="E130" s="128" t="s">
        <v>2178</v>
      </c>
      <c r="F130" s="129" t="s">
        <v>2179</v>
      </c>
      <c r="G130" s="130" t="s">
        <v>2003</v>
      </c>
      <c r="H130" s="131">
        <v>8</v>
      </c>
      <c r="I130" s="132"/>
      <c r="J130" s="133">
        <f t="shared" si="20"/>
        <v>0</v>
      </c>
      <c r="K130" s="129" t="s">
        <v>19</v>
      </c>
      <c r="L130" s="32"/>
      <c r="M130" s="134" t="s">
        <v>19</v>
      </c>
      <c r="N130" s="135" t="s">
        <v>43</v>
      </c>
      <c r="P130" s="136">
        <f t="shared" si="21"/>
        <v>0</v>
      </c>
      <c r="Q130" s="136">
        <v>0</v>
      </c>
      <c r="R130" s="136">
        <f t="shared" si="22"/>
        <v>0</v>
      </c>
      <c r="S130" s="136">
        <v>0</v>
      </c>
      <c r="T130" s="137">
        <f t="shared" si="23"/>
        <v>0</v>
      </c>
      <c r="AR130" s="138" t="s">
        <v>147</v>
      </c>
      <c r="AT130" s="138" t="s">
        <v>142</v>
      </c>
      <c r="AU130" s="138" t="s">
        <v>80</v>
      </c>
      <c r="AY130" s="17" t="s">
        <v>139</v>
      </c>
      <c r="BE130" s="139">
        <f t="shared" si="24"/>
        <v>0</v>
      </c>
      <c r="BF130" s="139">
        <f t="shared" si="25"/>
        <v>0</v>
      </c>
      <c r="BG130" s="139">
        <f t="shared" si="26"/>
        <v>0</v>
      </c>
      <c r="BH130" s="139">
        <f t="shared" si="27"/>
        <v>0</v>
      </c>
      <c r="BI130" s="139">
        <f t="shared" si="28"/>
        <v>0</v>
      </c>
      <c r="BJ130" s="17" t="s">
        <v>80</v>
      </c>
      <c r="BK130" s="139">
        <f t="shared" si="29"/>
        <v>0</v>
      </c>
      <c r="BL130" s="17" t="s">
        <v>147</v>
      </c>
      <c r="BM130" s="138" t="s">
        <v>2180</v>
      </c>
    </row>
    <row r="131" spans="2:65" s="1" customFormat="1" ht="16.5" customHeight="1">
      <c r="B131" s="32"/>
      <c r="C131" s="127" t="s">
        <v>810</v>
      </c>
      <c r="D131" s="127" t="s">
        <v>142</v>
      </c>
      <c r="E131" s="128" t="s">
        <v>2181</v>
      </c>
      <c r="F131" s="129" t="s">
        <v>2182</v>
      </c>
      <c r="G131" s="130" t="s">
        <v>2003</v>
      </c>
      <c r="H131" s="131">
        <v>13</v>
      </c>
      <c r="I131" s="132"/>
      <c r="J131" s="133">
        <f t="shared" si="20"/>
        <v>0</v>
      </c>
      <c r="K131" s="129" t="s">
        <v>19</v>
      </c>
      <c r="L131" s="32"/>
      <c r="M131" s="134" t="s">
        <v>19</v>
      </c>
      <c r="N131" s="135" t="s">
        <v>43</v>
      </c>
      <c r="P131" s="136">
        <f t="shared" si="21"/>
        <v>0</v>
      </c>
      <c r="Q131" s="136">
        <v>0</v>
      </c>
      <c r="R131" s="136">
        <f t="shared" si="22"/>
        <v>0</v>
      </c>
      <c r="S131" s="136">
        <v>0</v>
      </c>
      <c r="T131" s="137">
        <f t="shared" si="23"/>
        <v>0</v>
      </c>
      <c r="AR131" s="138" t="s">
        <v>147</v>
      </c>
      <c r="AT131" s="138" t="s">
        <v>142</v>
      </c>
      <c r="AU131" s="138" t="s">
        <v>80</v>
      </c>
      <c r="AY131" s="17" t="s">
        <v>139</v>
      </c>
      <c r="BE131" s="139">
        <f t="shared" si="24"/>
        <v>0</v>
      </c>
      <c r="BF131" s="139">
        <f t="shared" si="25"/>
        <v>0</v>
      </c>
      <c r="BG131" s="139">
        <f t="shared" si="26"/>
        <v>0</v>
      </c>
      <c r="BH131" s="139">
        <f t="shared" si="27"/>
        <v>0</v>
      </c>
      <c r="BI131" s="139">
        <f t="shared" si="28"/>
        <v>0</v>
      </c>
      <c r="BJ131" s="17" t="s">
        <v>80</v>
      </c>
      <c r="BK131" s="139">
        <f t="shared" si="29"/>
        <v>0</v>
      </c>
      <c r="BL131" s="17" t="s">
        <v>147</v>
      </c>
      <c r="BM131" s="138" t="s">
        <v>2183</v>
      </c>
    </row>
    <row r="132" spans="2:65" s="1" customFormat="1" ht="16.5" customHeight="1">
      <c r="B132" s="32"/>
      <c r="C132" s="127" t="s">
        <v>815</v>
      </c>
      <c r="D132" s="127" t="s">
        <v>142</v>
      </c>
      <c r="E132" s="128" t="s">
        <v>2184</v>
      </c>
      <c r="F132" s="129" t="s">
        <v>2185</v>
      </c>
      <c r="G132" s="130" t="s">
        <v>2003</v>
      </c>
      <c r="H132" s="131">
        <v>6</v>
      </c>
      <c r="I132" s="132"/>
      <c r="J132" s="133">
        <f t="shared" si="20"/>
        <v>0</v>
      </c>
      <c r="K132" s="129" t="s">
        <v>19</v>
      </c>
      <c r="L132" s="32"/>
      <c r="M132" s="134" t="s">
        <v>19</v>
      </c>
      <c r="N132" s="135" t="s">
        <v>43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147</v>
      </c>
      <c r="AT132" s="138" t="s">
        <v>142</v>
      </c>
      <c r="AU132" s="138" t="s">
        <v>80</v>
      </c>
      <c r="AY132" s="17" t="s">
        <v>139</v>
      </c>
      <c r="BE132" s="139">
        <f t="shared" si="24"/>
        <v>0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7" t="s">
        <v>80</v>
      </c>
      <c r="BK132" s="139">
        <f t="shared" si="29"/>
        <v>0</v>
      </c>
      <c r="BL132" s="17" t="s">
        <v>147</v>
      </c>
      <c r="BM132" s="138" t="s">
        <v>2186</v>
      </c>
    </row>
    <row r="133" spans="2:65" s="1" customFormat="1" ht="16.5" customHeight="1">
      <c r="B133" s="32"/>
      <c r="C133" s="127" t="s">
        <v>822</v>
      </c>
      <c r="D133" s="127" t="s">
        <v>142</v>
      </c>
      <c r="E133" s="128" t="s">
        <v>2187</v>
      </c>
      <c r="F133" s="129" t="s">
        <v>2188</v>
      </c>
      <c r="G133" s="130" t="s">
        <v>271</v>
      </c>
      <c r="H133" s="131">
        <v>30</v>
      </c>
      <c r="I133" s="132"/>
      <c r="J133" s="133">
        <f t="shared" si="20"/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 t="shared" si="21"/>
        <v>0</v>
      </c>
      <c r="Q133" s="136">
        <v>0</v>
      </c>
      <c r="R133" s="136">
        <f t="shared" si="22"/>
        <v>0</v>
      </c>
      <c r="S133" s="136">
        <v>0</v>
      </c>
      <c r="T133" s="137">
        <f t="shared" si="23"/>
        <v>0</v>
      </c>
      <c r="AR133" s="138" t="s">
        <v>147</v>
      </c>
      <c r="AT133" s="138" t="s">
        <v>142</v>
      </c>
      <c r="AU133" s="138" t="s">
        <v>80</v>
      </c>
      <c r="AY133" s="17" t="s">
        <v>139</v>
      </c>
      <c r="BE133" s="139">
        <f t="shared" si="24"/>
        <v>0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7" t="s">
        <v>80</v>
      </c>
      <c r="BK133" s="139">
        <f t="shared" si="29"/>
        <v>0</v>
      </c>
      <c r="BL133" s="17" t="s">
        <v>147</v>
      </c>
      <c r="BM133" s="138" t="s">
        <v>2189</v>
      </c>
    </row>
    <row r="134" spans="2:65" s="1" customFormat="1" ht="16.5" customHeight="1">
      <c r="B134" s="32"/>
      <c r="C134" s="127" t="s">
        <v>829</v>
      </c>
      <c r="D134" s="127" t="s">
        <v>142</v>
      </c>
      <c r="E134" s="128" t="s">
        <v>2190</v>
      </c>
      <c r="F134" s="129" t="s">
        <v>2191</v>
      </c>
      <c r="G134" s="130" t="s">
        <v>2003</v>
      </c>
      <c r="H134" s="131">
        <v>5</v>
      </c>
      <c r="I134" s="132"/>
      <c r="J134" s="133">
        <f t="shared" si="20"/>
        <v>0</v>
      </c>
      <c r="K134" s="129" t="s">
        <v>19</v>
      </c>
      <c r="L134" s="32"/>
      <c r="M134" s="134" t="s">
        <v>19</v>
      </c>
      <c r="N134" s="135" t="s">
        <v>43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147</v>
      </c>
      <c r="AT134" s="138" t="s">
        <v>142</v>
      </c>
      <c r="AU134" s="138" t="s">
        <v>80</v>
      </c>
      <c r="AY134" s="17" t="s">
        <v>139</v>
      </c>
      <c r="BE134" s="139">
        <f t="shared" si="24"/>
        <v>0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7" t="s">
        <v>80</v>
      </c>
      <c r="BK134" s="139">
        <f t="shared" si="29"/>
        <v>0</v>
      </c>
      <c r="BL134" s="17" t="s">
        <v>147</v>
      </c>
      <c r="BM134" s="138" t="s">
        <v>2192</v>
      </c>
    </row>
    <row r="135" spans="2:65" s="11" customFormat="1" ht="26" customHeight="1">
      <c r="B135" s="115"/>
      <c r="D135" s="116" t="s">
        <v>71</v>
      </c>
      <c r="E135" s="117" t="s">
        <v>2193</v>
      </c>
      <c r="F135" s="117" t="s">
        <v>2194</v>
      </c>
      <c r="I135" s="118"/>
      <c r="J135" s="119">
        <f>BK135</f>
        <v>0</v>
      </c>
      <c r="L135" s="115"/>
      <c r="M135" s="120"/>
      <c r="P135" s="121">
        <f>SUM(P136:P160)</f>
        <v>0</v>
      </c>
      <c r="R135" s="121">
        <f>SUM(R136:R160)</f>
        <v>0</v>
      </c>
      <c r="T135" s="122">
        <f>SUM(T136:T160)</f>
        <v>0</v>
      </c>
      <c r="AR135" s="116" t="s">
        <v>80</v>
      </c>
      <c r="AT135" s="123" t="s">
        <v>71</v>
      </c>
      <c r="AU135" s="123" t="s">
        <v>72</v>
      </c>
      <c r="AY135" s="116" t="s">
        <v>139</v>
      </c>
      <c r="BK135" s="124">
        <f>SUM(BK136:BK160)</f>
        <v>0</v>
      </c>
    </row>
    <row r="136" spans="2:65" s="1" customFormat="1" ht="33" customHeight="1">
      <c r="B136" s="32"/>
      <c r="C136" s="127" t="s">
        <v>834</v>
      </c>
      <c r="D136" s="127" t="s">
        <v>142</v>
      </c>
      <c r="E136" s="128" t="s">
        <v>2195</v>
      </c>
      <c r="F136" s="129" t="s">
        <v>2196</v>
      </c>
      <c r="G136" s="130" t="s">
        <v>2003</v>
      </c>
      <c r="H136" s="131">
        <v>1</v>
      </c>
      <c r="I136" s="132"/>
      <c r="J136" s="133">
        <f t="shared" ref="J136:J160" si="30">ROUND(I136*H136,2)</f>
        <v>0</v>
      </c>
      <c r="K136" s="129" t="s">
        <v>19</v>
      </c>
      <c r="L136" s="32"/>
      <c r="M136" s="134" t="s">
        <v>19</v>
      </c>
      <c r="N136" s="135" t="s">
        <v>43</v>
      </c>
      <c r="P136" s="136">
        <f t="shared" ref="P136:P160" si="31">O136*H136</f>
        <v>0</v>
      </c>
      <c r="Q136" s="136">
        <v>0</v>
      </c>
      <c r="R136" s="136">
        <f t="shared" ref="R136:R160" si="32">Q136*H136</f>
        <v>0</v>
      </c>
      <c r="S136" s="136">
        <v>0</v>
      </c>
      <c r="T136" s="137">
        <f t="shared" ref="T136:T160" si="33">S136*H136</f>
        <v>0</v>
      </c>
      <c r="AR136" s="138" t="s">
        <v>147</v>
      </c>
      <c r="AT136" s="138" t="s">
        <v>142</v>
      </c>
      <c r="AU136" s="138" t="s">
        <v>80</v>
      </c>
      <c r="AY136" s="17" t="s">
        <v>139</v>
      </c>
      <c r="BE136" s="139">
        <f t="shared" ref="BE136:BE160" si="34">IF(N136="základní",J136,0)</f>
        <v>0</v>
      </c>
      <c r="BF136" s="139">
        <f t="shared" ref="BF136:BF160" si="35">IF(N136="snížená",J136,0)</f>
        <v>0</v>
      </c>
      <c r="BG136" s="139">
        <f t="shared" ref="BG136:BG160" si="36">IF(N136="zákl. přenesená",J136,0)</f>
        <v>0</v>
      </c>
      <c r="BH136" s="139">
        <f t="shared" ref="BH136:BH160" si="37">IF(N136="sníž. přenesená",J136,0)</f>
        <v>0</v>
      </c>
      <c r="BI136" s="139">
        <f t="shared" ref="BI136:BI160" si="38">IF(N136="nulová",J136,0)</f>
        <v>0</v>
      </c>
      <c r="BJ136" s="17" t="s">
        <v>80</v>
      </c>
      <c r="BK136" s="139">
        <f t="shared" ref="BK136:BK160" si="39">ROUND(I136*H136,2)</f>
        <v>0</v>
      </c>
      <c r="BL136" s="17" t="s">
        <v>147</v>
      </c>
      <c r="BM136" s="138" t="s">
        <v>2197</v>
      </c>
    </row>
    <row r="137" spans="2:65" s="1" customFormat="1" ht="24.25" customHeight="1">
      <c r="B137" s="32"/>
      <c r="C137" s="127" t="s">
        <v>839</v>
      </c>
      <c r="D137" s="127" t="s">
        <v>142</v>
      </c>
      <c r="E137" s="128" t="s">
        <v>2198</v>
      </c>
      <c r="F137" s="129" t="s">
        <v>2199</v>
      </c>
      <c r="G137" s="130" t="s">
        <v>2003</v>
      </c>
      <c r="H137" s="131">
        <v>1</v>
      </c>
      <c r="I137" s="132"/>
      <c r="J137" s="133">
        <f t="shared" si="30"/>
        <v>0</v>
      </c>
      <c r="K137" s="129" t="s">
        <v>19</v>
      </c>
      <c r="L137" s="32"/>
      <c r="M137" s="134" t="s">
        <v>19</v>
      </c>
      <c r="N137" s="135" t="s">
        <v>43</v>
      </c>
      <c r="P137" s="136">
        <f t="shared" si="31"/>
        <v>0</v>
      </c>
      <c r="Q137" s="136">
        <v>0</v>
      </c>
      <c r="R137" s="136">
        <f t="shared" si="32"/>
        <v>0</v>
      </c>
      <c r="S137" s="136">
        <v>0</v>
      </c>
      <c r="T137" s="137">
        <f t="shared" si="33"/>
        <v>0</v>
      </c>
      <c r="AR137" s="138" t="s">
        <v>147</v>
      </c>
      <c r="AT137" s="138" t="s">
        <v>142</v>
      </c>
      <c r="AU137" s="138" t="s">
        <v>80</v>
      </c>
      <c r="AY137" s="17" t="s">
        <v>139</v>
      </c>
      <c r="BE137" s="139">
        <f t="shared" si="34"/>
        <v>0</v>
      </c>
      <c r="BF137" s="139">
        <f t="shared" si="35"/>
        <v>0</v>
      </c>
      <c r="BG137" s="139">
        <f t="shared" si="36"/>
        <v>0</v>
      </c>
      <c r="BH137" s="139">
        <f t="shared" si="37"/>
        <v>0</v>
      </c>
      <c r="BI137" s="139">
        <f t="shared" si="38"/>
        <v>0</v>
      </c>
      <c r="BJ137" s="17" t="s">
        <v>80</v>
      </c>
      <c r="BK137" s="139">
        <f t="shared" si="39"/>
        <v>0</v>
      </c>
      <c r="BL137" s="17" t="s">
        <v>147</v>
      </c>
      <c r="BM137" s="138" t="s">
        <v>2200</v>
      </c>
    </row>
    <row r="138" spans="2:65" s="1" customFormat="1" ht="16.5" customHeight="1">
      <c r="B138" s="32"/>
      <c r="C138" s="127" t="s">
        <v>844</v>
      </c>
      <c r="D138" s="127" t="s">
        <v>142</v>
      </c>
      <c r="E138" s="128" t="s">
        <v>2201</v>
      </c>
      <c r="F138" s="129" t="s">
        <v>2202</v>
      </c>
      <c r="G138" s="130" t="s">
        <v>2003</v>
      </c>
      <c r="H138" s="131">
        <v>7</v>
      </c>
      <c r="I138" s="132"/>
      <c r="J138" s="133">
        <f t="shared" si="30"/>
        <v>0</v>
      </c>
      <c r="K138" s="129" t="s">
        <v>19</v>
      </c>
      <c r="L138" s="32"/>
      <c r="M138" s="134" t="s">
        <v>19</v>
      </c>
      <c r="N138" s="135" t="s">
        <v>43</v>
      </c>
      <c r="P138" s="136">
        <f t="shared" si="31"/>
        <v>0</v>
      </c>
      <c r="Q138" s="136">
        <v>0</v>
      </c>
      <c r="R138" s="136">
        <f t="shared" si="32"/>
        <v>0</v>
      </c>
      <c r="S138" s="136">
        <v>0</v>
      </c>
      <c r="T138" s="137">
        <f t="shared" si="33"/>
        <v>0</v>
      </c>
      <c r="AR138" s="138" t="s">
        <v>147</v>
      </c>
      <c r="AT138" s="138" t="s">
        <v>142</v>
      </c>
      <c r="AU138" s="138" t="s">
        <v>80</v>
      </c>
      <c r="AY138" s="17" t="s">
        <v>139</v>
      </c>
      <c r="BE138" s="139">
        <f t="shared" si="34"/>
        <v>0</v>
      </c>
      <c r="BF138" s="139">
        <f t="shared" si="35"/>
        <v>0</v>
      </c>
      <c r="BG138" s="139">
        <f t="shared" si="36"/>
        <v>0</v>
      </c>
      <c r="BH138" s="139">
        <f t="shared" si="37"/>
        <v>0</v>
      </c>
      <c r="BI138" s="139">
        <f t="shared" si="38"/>
        <v>0</v>
      </c>
      <c r="BJ138" s="17" t="s">
        <v>80</v>
      </c>
      <c r="BK138" s="139">
        <f t="shared" si="39"/>
        <v>0</v>
      </c>
      <c r="BL138" s="17" t="s">
        <v>147</v>
      </c>
      <c r="BM138" s="138" t="s">
        <v>2203</v>
      </c>
    </row>
    <row r="139" spans="2:65" s="1" customFormat="1" ht="16.5" customHeight="1">
      <c r="B139" s="32"/>
      <c r="C139" s="127" t="s">
        <v>869</v>
      </c>
      <c r="D139" s="127" t="s">
        <v>142</v>
      </c>
      <c r="E139" s="128" t="s">
        <v>2204</v>
      </c>
      <c r="F139" s="129" t="s">
        <v>2205</v>
      </c>
      <c r="G139" s="130" t="s">
        <v>2003</v>
      </c>
      <c r="H139" s="131">
        <v>2</v>
      </c>
      <c r="I139" s="132"/>
      <c r="J139" s="133">
        <f t="shared" si="30"/>
        <v>0</v>
      </c>
      <c r="K139" s="129" t="s">
        <v>19</v>
      </c>
      <c r="L139" s="32"/>
      <c r="M139" s="134" t="s">
        <v>19</v>
      </c>
      <c r="N139" s="135" t="s">
        <v>43</v>
      </c>
      <c r="P139" s="136">
        <f t="shared" si="31"/>
        <v>0</v>
      </c>
      <c r="Q139" s="136">
        <v>0</v>
      </c>
      <c r="R139" s="136">
        <f t="shared" si="32"/>
        <v>0</v>
      </c>
      <c r="S139" s="136">
        <v>0</v>
      </c>
      <c r="T139" s="137">
        <f t="shared" si="33"/>
        <v>0</v>
      </c>
      <c r="AR139" s="138" t="s">
        <v>147</v>
      </c>
      <c r="AT139" s="138" t="s">
        <v>142</v>
      </c>
      <c r="AU139" s="138" t="s">
        <v>80</v>
      </c>
      <c r="AY139" s="17" t="s">
        <v>139</v>
      </c>
      <c r="BE139" s="139">
        <f t="shared" si="34"/>
        <v>0</v>
      </c>
      <c r="BF139" s="139">
        <f t="shared" si="35"/>
        <v>0</v>
      </c>
      <c r="BG139" s="139">
        <f t="shared" si="36"/>
        <v>0</v>
      </c>
      <c r="BH139" s="139">
        <f t="shared" si="37"/>
        <v>0</v>
      </c>
      <c r="BI139" s="139">
        <f t="shared" si="38"/>
        <v>0</v>
      </c>
      <c r="BJ139" s="17" t="s">
        <v>80</v>
      </c>
      <c r="BK139" s="139">
        <f t="shared" si="39"/>
        <v>0</v>
      </c>
      <c r="BL139" s="17" t="s">
        <v>147</v>
      </c>
      <c r="BM139" s="138" t="s">
        <v>2206</v>
      </c>
    </row>
    <row r="140" spans="2:65" s="1" customFormat="1" ht="16.5" customHeight="1">
      <c r="B140" s="32"/>
      <c r="C140" s="127" t="s">
        <v>874</v>
      </c>
      <c r="D140" s="127" t="s">
        <v>142</v>
      </c>
      <c r="E140" s="128" t="s">
        <v>2207</v>
      </c>
      <c r="F140" s="129" t="s">
        <v>2208</v>
      </c>
      <c r="G140" s="130" t="s">
        <v>2003</v>
      </c>
      <c r="H140" s="131">
        <v>21</v>
      </c>
      <c r="I140" s="132"/>
      <c r="J140" s="133">
        <f t="shared" si="30"/>
        <v>0</v>
      </c>
      <c r="K140" s="129" t="s">
        <v>19</v>
      </c>
      <c r="L140" s="32"/>
      <c r="M140" s="134" t="s">
        <v>19</v>
      </c>
      <c r="N140" s="135" t="s">
        <v>43</v>
      </c>
      <c r="P140" s="136">
        <f t="shared" si="31"/>
        <v>0</v>
      </c>
      <c r="Q140" s="136">
        <v>0</v>
      </c>
      <c r="R140" s="136">
        <f t="shared" si="32"/>
        <v>0</v>
      </c>
      <c r="S140" s="136">
        <v>0</v>
      </c>
      <c r="T140" s="137">
        <f t="shared" si="33"/>
        <v>0</v>
      </c>
      <c r="AR140" s="138" t="s">
        <v>147</v>
      </c>
      <c r="AT140" s="138" t="s">
        <v>142</v>
      </c>
      <c r="AU140" s="138" t="s">
        <v>80</v>
      </c>
      <c r="AY140" s="17" t="s">
        <v>139</v>
      </c>
      <c r="BE140" s="139">
        <f t="shared" si="34"/>
        <v>0</v>
      </c>
      <c r="BF140" s="139">
        <f t="shared" si="35"/>
        <v>0</v>
      </c>
      <c r="BG140" s="139">
        <f t="shared" si="36"/>
        <v>0</v>
      </c>
      <c r="BH140" s="139">
        <f t="shared" si="37"/>
        <v>0</v>
      </c>
      <c r="BI140" s="139">
        <f t="shared" si="38"/>
        <v>0</v>
      </c>
      <c r="BJ140" s="17" t="s">
        <v>80</v>
      </c>
      <c r="BK140" s="139">
        <f t="shared" si="39"/>
        <v>0</v>
      </c>
      <c r="BL140" s="17" t="s">
        <v>147</v>
      </c>
      <c r="BM140" s="138" t="s">
        <v>2209</v>
      </c>
    </row>
    <row r="141" spans="2:65" s="1" customFormat="1" ht="16.5" customHeight="1">
      <c r="B141" s="32"/>
      <c r="C141" s="127" t="s">
        <v>880</v>
      </c>
      <c r="D141" s="127" t="s">
        <v>142</v>
      </c>
      <c r="E141" s="128" t="s">
        <v>2210</v>
      </c>
      <c r="F141" s="129" t="s">
        <v>2211</v>
      </c>
      <c r="G141" s="130" t="s">
        <v>2003</v>
      </c>
      <c r="H141" s="131">
        <v>3</v>
      </c>
      <c r="I141" s="132"/>
      <c r="J141" s="133">
        <f t="shared" si="30"/>
        <v>0</v>
      </c>
      <c r="K141" s="129" t="s">
        <v>19</v>
      </c>
      <c r="L141" s="32"/>
      <c r="M141" s="134" t="s">
        <v>19</v>
      </c>
      <c r="N141" s="135" t="s">
        <v>43</v>
      </c>
      <c r="P141" s="136">
        <f t="shared" si="31"/>
        <v>0</v>
      </c>
      <c r="Q141" s="136">
        <v>0</v>
      </c>
      <c r="R141" s="136">
        <f t="shared" si="32"/>
        <v>0</v>
      </c>
      <c r="S141" s="136">
        <v>0</v>
      </c>
      <c r="T141" s="137">
        <f t="shared" si="33"/>
        <v>0</v>
      </c>
      <c r="AR141" s="138" t="s">
        <v>147</v>
      </c>
      <c r="AT141" s="138" t="s">
        <v>142</v>
      </c>
      <c r="AU141" s="138" t="s">
        <v>80</v>
      </c>
      <c r="AY141" s="17" t="s">
        <v>139</v>
      </c>
      <c r="BE141" s="139">
        <f t="shared" si="34"/>
        <v>0</v>
      </c>
      <c r="BF141" s="139">
        <f t="shared" si="35"/>
        <v>0</v>
      </c>
      <c r="BG141" s="139">
        <f t="shared" si="36"/>
        <v>0</v>
      </c>
      <c r="BH141" s="139">
        <f t="shared" si="37"/>
        <v>0</v>
      </c>
      <c r="BI141" s="139">
        <f t="shared" si="38"/>
        <v>0</v>
      </c>
      <c r="BJ141" s="17" t="s">
        <v>80</v>
      </c>
      <c r="BK141" s="139">
        <f t="shared" si="39"/>
        <v>0</v>
      </c>
      <c r="BL141" s="17" t="s">
        <v>147</v>
      </c>
      <c r="BM141" s="138" t="s">
        <v>2212</v>
      </c>
    </row>
    <row r="142" spans="2:65" s="1" customFormat="1" ht="16.5" customHeight="1">
      <c r="B142" s="32"/>
      <c r="C142" s="127" t="s">
        <v>901</v>
      </c>
      <c r="D142" s="127" t="s">
        <v>142</v>
      </c>
      <c r="E142" s="128" t="s">
        <v>2213</v>
      </c>
      <c r="F142" s="129" t="s">
        <v>2214</v>
      </c>
      <c r="G142" s="130" t="s">
        <v>2003</v>
      </c>
      <c r="H142" s="131">
        <v>3</v>
      </c>
      <c r="I142" s="132"/>
      <c r="J142" s="133">
        <f t="shared" si="30"/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 t="shared" si="31"/>
        <v>0</v>
      </c>
      <c r="Q142" s="136">
        <v>0</v>
      </c>
      <c r="R142" s="136">
        <f t="shared" si="32"/>
        <v>0</v>
      </c>
      <c r="S142" s="136">
        <v>0</v>
      </c>
      <c r="T142" s="137">
        <f t="shared" si="33"/>
        <v>0</v>
      </c>
      <c r="AR142" s="138" t="s">
        <v>147</v>
      </c>
      <c r="AT142" s="138" t="s">
        <v>142</v>
      </c>
      <c r="AU142" s="138" t="s">
        <v>80</v>
      </c>
      <c r="AY142" s="17" t="s">
        <v>139</v>
      </c>
      <c r="BE142" s="139">
        <f t="shared" si="34"/>
        <v>0</v>
      </c>
      <c r="BF142" s="139">
        <f t="shared" si="35"/>
        <v>0</v>
      </c>
      <c r="BG142" s="139">
        <f t="shared" si="36"/>
        <v>0</v>
      </c>
      <c r="BH142" s="139">
        <f t="shared" si="37"/>
        <v>0</v>
      </c>
      <c r="BI142" s="139">
        <f t="shared" si="38"/>
        <v>0</v>
      </c>
      <c r="BJ142" s="17" t="s">
        <v>80</v>
      </c>
      <c r="BK142" s="139">
        <f t="shared" si="39"/>
        <v>0</v>
      </c>
      <c r="BL142" s="17" t="s">
        <v>147</v>
      </c>
      <c r="BM142" s="138" t="s">
        <v>2215</v>
      </c>
    </row>
    <row r="143" spans="2:65" s="1" customFormat="1" ht="16.5" customHeight="1">
      <c r="B143" s="32"/>
      <c r="C143" s="127" t="s">
        <v>922</v>
      </c>
      <c r="D143" s="127" t="s">
        <v>142</v>
      </c>
      <c r="E143" s="128" t="s">
        <v>2216</v>
      </c>
      <c r="F143" s="129" t="s">
        <v>2217</v>
      </c>
      <c r="G143" s="130" t="s">
        <v>2003</v>
      </c>
      <c r="H143" s="131">
        <v>1</v>
      </c>
      <c r="I143" s="132"/>
      <c r="J143" s="133">
        <f t="shared" si="30"/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 t="shared" si="31"/>
        <v>0</v>
      </c>
      <c r="Q143" s="136">
        <v>0</v>
      </c>
      <c r="R143" s="136">
        <f t="shared" si="32"/>
        <v>0</v>
      </c>
      <c r="S143" s="136">
        <v>0</v>
      </c>
      <c r="T143" s="137">
        <f t="shared" si="33"/>
        <v>0</v>
      </c>
      <c r="AR143" s="138" t="s">
        <v>147</v>
      </c>
      <c r="AT143" s="138" t="s">
        <v>142</v>
      </c>
      <c r="AU143" s="138" t="s">
        <v>80</v>
      </c>
      <c r="AY143" s="17" t="s">
        <v>139</v>
      </c>
      <c r="BE143" s="139">
        <f t="shared" si="34"/>
        <v>0</v>
      </c>
      <c r="BF143" s="139">
        <f t="shared" si="35"/>
        <v>0</v>
      </c>
      <c r="BG143" s="139">
        <f t="shared" si="36"/>
        <v>0</v>
      </c>
      <c r="BH143" s="139">
        <f t="shared" si="37"/>
        <v>0</v>
      </c>
      <c r="BI143" s="139">
        <f t="shared" si="38"/>
        <v>0</v>
      </c>
      <c r="BJ143" s="17" t="s">
        <v>80</v>
      </c>
      <c r="BK143" s="139">
        <f t="shared" si="39"/>
        <v>0</v>
      </c>
      <c r="BL143" s="17" t="s">
        <v>147</v>
      </c>
      <c r="BM143" s="138" t="s">
        <v>2218</v>
      </c>
    </row>
    <row r="144" spans="2:65" s="1" customFormat="1" ht="16.5" customHeight="1">
      <c r="B144" s="32"/>
      <c r="C144" s="127" t="s">
        <v>928</v>
      </c>
      <c r="D144" s="127" t="s">
        <v>142</v>
      </c>
      <c r="E144" s="128" t="s">
        <v>2219</v>
      </c>
      <c r="F144" s="129" t="s">
        <v>2220</v>
      </c>
      <c r="G144" s="130" t="s">
        <v>2003</v>
      </c>
      <c r="H144" s="131">
        <v>5</v>
      </c>
      <c r="I144" s="132"/>
      <c r="J144" s="133">
        <f t="shared" si="30"/>
        <v>0</v>
      </c>
      <c r="K144" s="129" t="s">
        <v>19</v>
      </c>
      <c r="L144" s="32"/>
      <c r="M144" s="134" t="s">
        <v>19</v>
      </c>
      <c r="N144" s="135" t="s">
        <v>43</v>
      </c>
      <c r="P144" s="136">
        <f t="shared" si="31"/>
        <v>0</v>
      </c>
      <c r="Q144" s="136">
        <v>0</v>
      </c>
      <c r="R144" s="136">
        <f t="shared" si="32"/>
        <v>0</v>
      </c>
      <c r="S144" s="136">
        <v>0</v>
      </c>
      <c r="T144" s="137">
        <f t="shared" si="33"/>
        <v>0</v>
      </c>
      <c r="AR144" s="138" t="s">
        <v>147</v>
      </c>
      <c r="AT144" s="138" t="s">
        <v>142</v>
      </c>
      <c r="AU144" s="138" t="s">
        <v>80</v>
      </c>
      <c r="AY144" s="17" t="s">
        <v>139</v>
      </c>
      <c r="BE144" s="139">
        <f t="shared" si="34"/>
        <v>0</v>
      </c>
      <c r="BF144" s="139">
        <f t="shared" si="35"/>
        <v>0</v>
      </c>
      <c r="BG144" s="139">
        <f t="shared" si="36"/>
        <v>0</v>
      </c>
      <c r="BH144" s="139">
        <f t="shared" si="37"/>
        <v>0</v>
      </c>
      <c r="BI144" s="139">
        <f t="shared" si="38"/>
        <v>0</v>
      </c>
      <c r="BJ144" s="17" t="s">
        <v>80</v>
      </c>
      <c r="BK144" s="139">
        <f t="shared" si="39"/>
        <v>0</v>
      </c>
      <c r="BL144" s="17" t="s">
        <v>147</v>
      </c>
      <c r="BM144" s="138" t="s">
        <v>2221</v>
      </c>
    </row>
    <row r="145" spans="2:65" s="1" customFormat="1" ht="16.5" customHeight="1">
      <c r="B145" s="32"/>
      <c r="C145" s="127" t="s">
        <v>946</v>
      </c>
      <c r="D145" s="127" t="s">
        <v>142</v>
      </c>
      <c r="E145" s="128" t="s">
        <v>2222</v>
      </c>
      <c r="F145" s="129" t="s">
        <v>2223</v>
      </c>
      <c r="G145" s="130" t="s">
        <v>2003</v>
      </c>
      <c r="H145" s="131">
        <v>1</v>
      </c>
      <c r="I145" s="132"/>
      <c r="J145" s="133">
        <f t="shared" si="30"/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 t="shared" si="31"/>
        <v>0</v>
      </c>
      <c r="Q145" s="136">
        <v>0</v>
      </c>
      <c r="R145" s="136">
        <f t="shared" si="32"/>
        <v>0</v>
      </c>
      <c r="S145" s="136">
        <v>0</v>
      </c>
      <c r="T145" s="137">
        <f t="shared" si="33"/>
        <v>0</v>
      </c>
      <c r="AR145" s="138" t="s">
        <v>147</v>
      </c>
      <c r="AT145" s="138" t="s">
        <v>142</v>
      </c>
      <c r="AU145" s="138" t="s">
        <v>80</v>
      </c>
      <c r="AY145" s="17" t="s">
        <v>139</v>
      </c>
      <c r="BE145" s="139">
        <f t="shared" si="34"/>
        <v>0</v>
      </c>
      <c r="BF145" s="139">
        <f t="shared" si="35"/>
        <v>0</v>
      </c>
      <c r="BG145" s="139">
        <f t="shared" si="36"/>
        <v>0</v>
      </c>
      <c r="BH145" s="139">
        <f t="shared" si="37"/>
        <v>0</v>
      </c>
      <c r="BI145" s="139">
        <f t="shared" si="38"/>
        <v>0</v>
      </c>
      <c r="BJ145" s="17" t="s">
        <v>80</v>
      </c>
      <c r="BK145" s="139">
        <f t="shared" si="39"/>
        <v>0</v>
      </c>
      <c r="BL145" s="17" t="s">
        <v>147</v>
      </c>
      <c r="BM145" s="138" t="s">
        <v>2224</v>
      </c>
    </row>
    <row r="146" spans="2:65" s="1" customFormat="1" ht="16.5" customHeight="1">
      <c r="B146" s="32"/>
      <c r="C146" s="127" t="s">
        <v>950</v>
      </c>
      <c r="D146" s="127" t="s">
        <v>142</v>
      </c>
      <c r="E146" s="128" t="s">
        <v>2225</v>
      </c>
      <c r="F146" s="129" t="s">
        <v>2226</v>
      </c>
      <c r="G146" s="130" t="s">
        <v>2003</v>
      </c>
      <c r="H146" s="131">
        <v>40</v>
      </c>
      <c r="I146" s="132"/>
      <c r="J146" s="133">
        <f t="shared" si="30"/>
        <v>0</v>
      </c>
      <c r="K146" s="129" t="s">
        <v>19</v>
      </c>
      <c r="L146" s="32"/>
      <c r="M146" s="134" t="s">
        <v>19</v>
      </c>
      <c r="N146" s="135" t="s">
        <v>43</v>
      </c>
      <c r="P146" s="136">
        <f t="shared" si="31"/>
        <v>0</v>
      </c>
      <c r="Q146" s="136">
        <v>0</v>
      </c>
      <c r="R146" s="136">
        <f t="shared" si="32"/>
        <v>0</v>
      </c>
      <c r="S146" s="136">
        <v>0</v>
      </c>
      <c r="T146" s="137">
        <f t="shared" si="33"/>
        <v>0</v>
      </c>
      <c r="AR146" s="138" t="s">
        <v>147</v>
      </c>
      <c r="AT146" s="138" t="s">
        <v>142</v>
      </c>
      <c r="AU146" s="138" t="s">
        <v>80</v>
      </c>
      <c r="AY146" s="17" t="s">
        <v>139</v>
      </c>
      <c r="BE146" s="139">
        <f t="shared" si="34"/>
        <v>0</v>
      </c>
      <c r="BF146" s="139">
        <f t="shared" si="35"/>
        <v>0</v>
      </c>
      <c r="BG146" s="139">
        <f t="shared" si="36"/>
        <v>0</v>
      </c>
      <c r="BH146" s="139">
        <f t="shared" si="37"/>
        <v>0</v>
      </c>
      <c r="BI146" s="139">
        <f t="shared" si="38"/>
        <v>0</v>
      </c>
      <c r="BJ146" s="17" t="s">
        <v>80</v>
      </c>
      <c r="BK146" s="139">
        <f t="shared" si="39"/>
        <v>0</v>
      </c>
      <c r="BL146" s="17" t="s">
        <v>147</v>
      </c>
      <c r="BM146" s="138" t="s">
        <v>2227</v>
      </c>
    </row>
    <row r="147" spans="2:65" s="1" customFormat="1" ht="16.5" customHeight="1">
      <c r="B147" s="32"/>
      <c r="C147" s="127" t="s">
        <v>954</v>
      </c>
      <c r="D147" s="127" t="s">
        <v>142</v>
      </c>
      <c r="E147" s="128" t="s">
        <v>2228</v>
      </c>
      <c r="F147" s="129" t="s">
        <v>2229</v>
      </c>
      <c r="G147" s="130" t="s">
        <v>2003</v>
      </c>
      <c r="H147" s="131">
        <v>1</v>
      </c>
      <c r="I147" s="132"/>
      <c r="J147" s="133">
        <f t="shared" si="30"/>
        <v>0</v>
      </c>
      <c r="K147" s="129" t="s">
        <v>19</v>
      </c>
      <c r="L147" s="32"/>
      <c r="M147" s="134" t="s">
        <v>19</v>
      </c>
      <c r="N147" s="135" t="s">
        <v>43</v>
      </c>
      <c r="P147" s="136">
        <f t="shared" si="31"/>
        <v>0</v>
      </c>
      <c r="Q147" s="136">
        <v>0</v>
      </c>
      <c r="R147" s="136">
        <f t="shared" si="32"/>
        <v>0</v>
      </c>
      <c r="S147" s="136">
        <v>0</v>
      </c>
      <c r="T147" s="137">
        <f t="shared" si="33"/>
        <v>0</v>
      </c>
      <c r="AR147" s="138" t="s">
        <v>147</v>
      </c>
      <c r="AT147" s="138" t="s">
        <v>142</v>
      </c>
      <c r="AU147" s="138" t="s">
        <v>80</v>
      </c>
      <c r="AY147" s="17" t="s">
        <v>139</v>
      </c>
      <c r="BE147" s="139">
        <f t="shared" si="34"/>
        <v>0</v>
      </c>
      <c r="BF147" s="139">
        <f t="shared" si="35"/>
        <v>0</v>
      </c>
      <c r="BG147" s="139">
        <f t="shared" si="36"/>
        <v>0</v>
      </c>
      <c r="BH147" s="139">
        <f t="shared" si="37"/>
        <v>0</v>
      </c>
      <c r="BI147" s="139">
        <f t="shared" si="38"/>
        <v>0</v>
      </c>
      <c r="BJ147" s="17" t="s">
        <v>80</v>
      </c>
      <c r="BK147" s="139">
        <f t="shared" si="39"/>
        <v>0</v>
      </c>
      <c r="BL147" s="17" t="s">
        <v>147</v>
      </c>
      <c r="BM147" s="138" t="s">
        <v>2230</v>
      </c>
    </row>
    <row r="148" spans="2:65" s="1" customFormat="1" ht="16.5" customHeight="1">
      <c r="B148" s="32"/>
      <c r="C148" s="127" t="s">
        <v>958</v>
      </c>
      <c r="D148" s="127" t="s">
        <v>142</v>
      </c>
      <c r="E148" s="128" t="s">
        <v>2231</v>
      </c>
      <c r="F148" s="129" t="s">
        <v>2232</v>
      </c>
      <c r="G148" s="130" t="s">
        <v>2003</v>
      </c>
      <c r="H148" s="131">
        <v>1</v>
      </c>
      <c r="I148" s="132"/>
      <c r="J148" s="133">
        <f t="shared" si="30"/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 t="shared" si="31"/>
        <v>0</v>
      </c>
      <c r="Q148" s="136">
        <v>0</v>
      </c>
      <c r="R148" s="136">
        <f t="shared" si="32"/>
        <v>0</v>
      </c>
      <c r="S148" s="136">
        <v>0</v>
      </c>
      <c r="T148" s="137">
        <f t="shared" si="33"/>
        <v>0</v>
      </c>
      <c r="AR148" s="138" t="s">
        <v>147</v>
      </c>
      <c r="AT148" s="138" t="s">
        <v>142</v>
      </c>
      <c r="AU148" s="138" t="s">
        <v>80</v>
      </c>
      <c r="AY148" s="17" t="s">
        <v>139</v>
      </c>
      <c r="BE148" s="139">
        <f t="shared" si="34"/>
        <v>0</v>
      </c>
      <c r="BF148" s="139">
        <f t="shared" si="35"/>
        <v>0</v>
      </c>
      <c r="BG148" s="139">
        <f t="shared" si="36"/>
        <v>0</v>
      </c>
      <c r="BH148" s="139">
        <f t="shared" si="37"/>
        <v>0</v>
      </c>
      <c r="BI148" s="139">
        <f t="shared" si="38"/>
        <v>0</v>
      </c>
      <c r="BJ148" s="17" t="s">
        <v>80</v>
      </c>
      <c r="BK148" s="139">
        <f t="shared" si="39"/>
        <v>0</v>
      </c>
      <c r="BL148" s="17" t="s">
        <v>147</v>
      </c>
      <c r="BM148" s="138" t="s">
        <v>2233</v>
      </c>
    </row>
    <row r="149" spans="2:65" s="1" customFormat="1" ht="16.5" customHeight="1">
      <c r="B149" s="32"/>
      <c r="C149" s="127" t="s">
        <v>962</v>
      </c>
      <c r="D149" s="127" t="s">
        <v>142</v>
      </c>
      <c r="E149" s="128" t="s">
        <v>2234</v>
      </c>
      <c r="F149" s="129" t="s">
        <v>2235</v>
      </c>
      <c r="G149" s="130" t="s">
        <v>2003</v>
      </c>
      <c r="H149" s="131">
        <v>17</v>
      </c>
      <c r="I149" s="132"/>
      <c r="J149" s="133">
        <f t="shared" si="30"/>
        <v>0</v>
      </c>
      <c r="K149" s="129" t="s">
        <v>19</v>
      </c>
      <c r="L149" s="32"/>
      <c r="M149" s="134" t="s">
        <v>19</v>
      </c>
      <c r="N149" s="135" t="s">
        <v>43</v>
      </c>
      <c r="P149" s="136">
        <f t="shared" si="31"/>
        <v>0</v>
      </c>
      <c r="Q149" s="136">
        <v>0</v>
      </c>
      <c r="R149" s="136">
        <f t="shared" si="32"/>
        <v>0</v>
      </c>
      <c r="S149" s="136">
        <v>0</v>
      </c>
      <c r="T149" s="137">
        <f t="shared" si="33"/>
        <v>0</v>
      </c>
      <c r="AR149" s="138" t="s">
        <v>147</v>
      </c>
      <c r="AT149" s="138" t="s">
        <v>142</v>
      </c>
      <c r="AU149" s="138" t="s">
        <v>80</v>
      </c>
      <c r="AY149" s="17" t="s">
        <v>139</v>
      </c>
      <c r="BE149" s="139">
        <f t="shared" si="34"/>
        <v>0</v>
      </c>
      <c r="BF149" s="139">
        <f t="shared" si="35"/>
        <v>0</v>
      </c>
      <c r="BG149" s="139">
        <f t="shared" si="36"/>
        <v>0</v>
      </c>
      <c r="BH149" s="139">
        <f t="shared" si="37"/>
        <v>0</v>
      </c>
      <c r="BI149" s="139">
        <f t="shared" si="38"/>
        <v>0</v>
      </c>
      <c r="BJ149" s="17" t="s">
        <v>80</v>
      </c>
      <c r="BK149" s="139">
        <f t="shared" si="39"/>
        <v>0</v>
      </c>
      <c r="BL149" s="17" t="s">
        <v>147</v>
      </c>
      <c r="BM149" s="138" t="s">
        <v>2236</v>
      </c>
    </row>
    <row r="150" spans="2:65" s="1" customFormat="1" ht="16.5" customHeight="1">
      <c r="B150" s="32"/>
      <c r="C150" s="127" t="s">
        <v>968</v>
      </c>
      <c r="D150" s="127" t="s">
        <v>142</v>
      </c>
      <c r="E150" s="128" t="s">
        <v>2237</v>
      </c>
      <c r="F150" s="129" t="s">
        <v>2238</v>
      </c>
      <c r="G150" s="130" t="s">
        <v>2003</v>
      </c>
      <c r="H150" s="131">
        <v>3</v>
      </c>
      <c r="I150" s="132"/>
      <c r="J150" s="133">
        <f t="shared" si="30"/>
        <v>0</v>
      </c>
      <c r="K150" s="129" t="s">
        <v>19</v>
      </c>
      <c r="L150" s="32"/>
      <c r="M150" s="134" t="s">
        <v>19</v>
      </c>
      <c r="N150" s="135" t="s">
        <v>43</v>
      </c>
      <c r="P150" s="136">
        <f t="shared" si="31"/>
        <v>0</v>
      </c>
      <c r="Q150" s="136">
        <v>0</v>
      </c>
      <c r="R150" s="136">
        <f t="shared" si="32"/>
        <v>0</v>
      </c>
      <c r="S150" s="136">
        <v>0</v>
      </c>
      <c r="T150" s="137">
        <f t="shared" si="33"/>
        <v>0</v>
      </c>
      <c r="AR150" s="138" t="s">
        <v>147</v>
      </c>
      <c r="AT150" s="138" t="s">
        <v>142</v>
      </c>
      <c r="AU150" s="138" t="s">
        <v>80</v>
      </c>
      <c r="AY150" s="17" t="s">
        <v>139</v>
      </c>
      <c r="BE150" s="139">
        <f t="shared" si="34"/>
        <v>0</v>
      </c>
      <c r="BF150" s="139">
        <f t="shared" si="35"/>
        <v>0</v>
      </c>
      <c r="BG150" s="139">
        <f t="shared" si="36"/>
        <v>0</v>
      </c>
      <c r="BH150" s="139">
        <f t="shared" si="37"/>
        <v>0</v>
      </c>
      <c r="BI150" s="139">
        <f t="shared" si="38"/>
        <v>0</v>
      </c>
      <c r="BJ150" s="17" t="s">
        <v>80</v>
      </c>
      <c r="BK150" s="139">
        <f t="shared" si="39"/>
        <v>0</v>
      </c>
      <c r="BL150" s="17" t="s">
        <v>147</v>
      </c>
      <c r="BM150" s="138" t="s">
        <v>2239</v>
      </c>
    </row>
    <row r="151" spans="2:65" s="1" customFormat="1" ht="16.5" customHeight="1">
      <c r="B151" s="32"/>
      <c r="C151" s="127" t="s">
        <v>972</v>
      </c>
      <c r="D151" s="127" t="s">
        <v>142</v>
      </c>
      <c r="E151" s="128" t="s">
        <v>2240</v>
      </c>
      <c r="F151" s="129" t="s">
        <v>2241</v>
      </c>
      <c r="G151" s="130" t="s">
        <v>2003</v>
      </c>
      <c r="H151" s="131">
        <v>2</v>
      </c>
      <c r="I151" s="132"/>
      <c r="J151" s="133">
        <f t="shared" si="30"/>
        <v>0</v>
      </c>
      <c r="K151" s="129" t="s">
        <v>19</v>
      </c>
      <c r="L151" s="32"/>
      <c r="M151" s="134" t="s">
        <v>19</v>
      </c>
      <c r="N151" s="135" t="s">
        <v>43</v>
      </c>
      <c r="P151" s="136">
        <f t="shared" si="31"/>
        <v>0</v>
      </c>
      <c r="Q151" s="136">
        <v>0</v>
      </c>
      <c r="R151" s="136">
        <f t="shared" si="32"/>
        <v>0</v>
      </c>
      <c r="S151" s="136">
        <v>0</v>
      </c>
      <c r="T151" s="137">
        <f t="shared" si="33"/>
        <v>0</v>
      </c>
      <c r="AR151" s="138" t="s">
        <v>147</v>
      </c>
      <c r="AT151" s="138" t="s">
        <v>142</v>
      </c>
      <c r="AU151" s="138" t="s">
        <v>80</v>
      </c>
      <c r="AY151" s="17" t="s">
        <v>139</v>
      </c>
      <c r="BE151" s="139">
        <f t="shared" si="34"/>
        <v>0</v>
      </c>
      <c r="BF151" s="139">
        <f t="shared" si="35"/>
        <v>0</v>
      </c>
      <c r="BG151" s="139">
        <f t="shared" si="36"/>
        <v>0</v>
      </c>
      <c r="BH151" s="139">
        <f t="shared" si="37"/>
        <v>0</v>
      </c>
      <c r="BI151" s="139">
        <f t="shared" si="38"/>
        <v>0</v>
      </c>
      <c r="BJ151" s="17" t="s">
        <v>80</v>
      </c>
      <c r="BK151" s="139">
        <f t="shared" si="39"/>
        <v>0</v>
      </c>
      <c r="BL151" s="17" t="s">
        <v>147</v>
      </c>
      <c r="BM151" s="138" t="s">
        <v>2242</v>
      </c>
    </row>
    <row r="152" spans="2:65" s="1" customFormat="1" ht="16.5" customHeight="1">
      <c r="B152" s="32"/>
      <c r="C152" s="127" t="s">
        <v>977</v>
      </c>
      <c r="D152" s="127" t="s">
        <v>142</v>
      </c>
      <c r="E152" s="128" t="s">
        <v>2243</v>
      </c>
      <c r="F152" s="129" t="s">
        <v>2244</v>
      </c>
      <c r="G152" s="130" t="s">
        <v>2003</v>
      </c>
      <c r="H152" s="131">
        <v>1</v>
      </c>
      <c r="I152" s="132"/>
      <c r="J152" s="133">
        <f t="shared" si="30"/>
        <v>0</v>
      </c>
      <c r="K152" s="129" t="s">
        <v>19</v>
      </c>
      <c r="L152" s="32"/>
      <c r="M152" s="134" t="s">
        <v>19</v>
      </c>
      <c r="N152" s="135" t="s">
        <v>43</v>
      </c>
      <c r="P152" s="136">
        <f t="shared" si="31"/>
        <v>0</v>
      </c>
      <c r="Q152" s="136">
        <v>0</v>
      </c>
      <c r="R152" s="136">
        <f t="shared" si="32"/>
        <v>0</v>
      </c>
      <c r="S152" s="136">
        <v>0</v>
      </c>
      <c r="T152" s="137">
        <f t="shared" si="33"/>
        <v>0</v>
      </c>
      <c r="AR152" s="138" t="s">
        <v>147</v>
      </c>
      <c r="AT152" s="138" t="s">
        <v>142</v>
      </c>
      <c r="AU152" s="138" t="s">
        <v>80</v>
      </c>
      <c r="AY152" s="17" t="s">
        <v>139</v>
      </c>
      <c r="BE152" s="139">
        <f t="shared" si="34"/>
        <v>0</v>
      </c>
      <c r="BF152" s="139">
        <f t="shared" si="35"/>
        <v>0</v>
      </c>
      <c r="BG152" s="139">
        <f t="shared" si="36"/>
        <v>0</v>
      </c>
      <c r="BH152" s="139">
        <f t="shared" si="37"/>
        <v>0</v>
      </c>
      <c r="BI152" s="139">
        <f t="shared" si="38"/>
        <v>0</v>
      </c>
      <c r="BJ152" s="17" t="s">
        <v>80</v>
      </c>
      <c r="BK152" s="139">
        <f t="shared" si="39"/>
        <v>0</v>
      </c>
      <c r="BL152" s="17" t="s">
        <v>147</v>
      </c>
      <c r="BM152" s="138" t="s">
        <v>2245</v>
      </c>
    </row>
    <row r="153" spans="2:65" s="1" customFormat="1" ht="16.5" customHeight="1">
      <c r="B153" s="32"/>
      <c r="C153" s="127" t="s">
        <v>982</v>
      </c>
      <c r="D153" s="127" t="s">
        <v>142</v>
      </c>
      <c r="E153" s="128" t="s">
        <v>2246</v>
      </c>
      <c r="F153" s="129" t="s">
        <v>2247</v>
      </c>
      <c r="G153" s="130" t="s">
        <v>2003</v>
      </c>
      <c r="H153" s="131">
        <v>1</v>
      </c>
      <c r="I153" s="132"/>
      <c r="J153" s="133">
        <f t="shared" si="30"/>
        <v>0</v>
      </c>
      <c r="K153" s="129" t="s">
        <v>19</v>
      </c>
      <c r="L153" s="32"/>
      <c r="M153" s="134" t="s">
        <v>19</v>
      </c>
      <c r="N153" s="135" t="s">
        <v>43</v>
      </c>
      <c r="P153" s="136">
        <f t="shared" si="31"/>
        <v>0</v>
      </c>
      <c r="Q153" s="136">
        <v>0</v>
      </c>
      <c r="R153" s="136">
        <f t="shared" si="32"/>
        <v>0</v>
      </c>
      <c r="S153" s="136">
        <v>0</v>
      </c>
      <c r="T153" s="137">
        <f t="shared" si="33"/>
        <v>0</v>
      </c>
      <c r="AR153" s="138" t="s">
        <v>147</v>
      </c>
      <c r="AT153" s="138" t="s">
        <v>142</v>
      </c>
      <c r="AU153" s="138" t="s">
        <v>80</v>
      </c>
      <c r="AY153" s="17" t="s">
        <v>139</v>
      </c>
      <c r="BE153" s="139">
        <f t="shared" si="34"/>
        <v>0</v>
      </c>
      <c r="BF153" s="139">
        <f t="shared" si="35"/>
        <v>0</v>
      </c>
      <c r="BG153" s="139">
        <f t="shared" si="36"/>
        <v>0</v>
      </c>
      <c r="BH153" s="139">
        <f t="shared" si="37"/>
        <v>0</v>
      </c>
      <c r="BI153" s="139">
        <f t="shared" si="38"/>
        <v>0</v>
      </c>
      <c r="BJ153" s="17" t="s">
        <v>80</v>
      </c>
      <c r="BK153" s="139">
        <f t="shared" si="39"/>
        <v>0</v>
      </c>
      <c r="BL153" s="17" t="s">
        <v>147</v>
      </c>
      <c r="BM153" s="138" t="s">
        <v>2248</v>
      </c>
    </row>
    <row r="154" spans="2:65" s="1" customFormat="1" ht="16.5" customHeight="1">
      <c r="B154" s="32"/>
      <c r="C154" s="127" t="s">
        <v>987</v>
      </c>
      <c r="D154" s="127" t="s">
        <v>142</v>
      </c>
      <c r="E154" s="128" t="s">
        <v>2249</v>
      </c>
      <c r="F154" s="129" t="s">
        <v>2250</v>
      </c>
      <c r="G154" s="130" t="s">
        <v>2003</v>
      </c>
      <c r="H154" s="131">
        <v>3</v>
      </c>
      <c r="I154" s="132"/>
      <c r="J154" s="133">
        <f t="shared" si="30"/>
        <v>0</v>
      </c>
      <c r="K154" s="129" t="s">
        <v>19</v>
      </c>
      <c r="L154" s="32"/>
      <c r="M154" s="134" t="s">
        <v>19</v>
      </c>
      <c r="N154" s="135" t="s">
        <v>43</v>
      </c>
      <c r="P154" s="136">
        <f t="shared" si="31"/>
        <v>0</v>
      </c>
      <c r="Q154" s="136">
        <v>0</v>
      </c>
      <c r="R154" s="136">
        <f t="shared" si="32"/>
        <v>0</v>
      </c>
      <c r="S154" s="136">
        <v>0</v>
      </c>
      <c r="T154" s="137">
        <f t="shared" si="33"/>
        <v>0</v>
      </c>
      <c r="AR154" s="138" t="s">
        <v>147</v>
      </c>
      <c r="AT154" s="138" t="s">
        <v>142</v>
      </c>
      <c r="AU154" s="138" t="s">
        <v>80</v>
      </c>
      <c r="AY154" s="17" t="s">
        <v>139</v>
      </c>
      <c r="BE154" s="139">
        <f t="shared" si="34"/>
        <v>0</v>
      </c>
      <c r="BF154" s="139">
        <f t="shared" si="35"/>
        <v>0</v>
      </c>
      <c r="BG154" s="139">
        <f t="shared" si="36"/>
        <v>0</v>
      </c>
      <c r="BH154" s="139">
        <f t="shared" si="37"/>
        <v>0</v>
      </c>
      <c r="BI154" s="139">
        <f t="shared" si="38"/>
        <v>0</v>
      </c>
      <c r="BJ154" s="17" t="s">
        <v>80</v>
      </c>
      <c r="BK154" s="139">
        <f t="shared" si="39"/>
        <v>0</v>
      </c>
      <c r="BL154" s="17" t="s">
        <v>147</v>
      </c>
      <c r="BM154" s="138" t="s">
        <v>2251</v>
      </c>
    </row>
    <row r="155" spans="2:65" s="1" customFormat="1" ht="16.5" customHeight="1">
      <c r="B155" s="32"/>
      <c r="C155" s="127" t="s">
        <v>994</v>
      </c>
      <c r="D155" s="127" t="s">
        <v>142</v>
      </c>
      <c r="E155" s="128" t="s">
        <v>2252</v>
      </c>
      <c r="F155" s="129" t="s">
        <v>2253</v>
      </c>
      <c r="G155" s="130" t="s">
        <v>2003</v>
      </c>
      <c r="H155" s="131">
        <v>1</v>
      </c>
      <c r="I155" s="132"/>
      <c r="J155" s="133">
        <f t="shared" si="30"/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 t="shared" si="31"/>
        <v>0</v>
      </c>
      <c r="Q155" s="136">
        <v>0</v>
      </c>
      <c r="R155" s="136">
        <f t="shared" si="32"/>
        <v>0</v>
      </c>
      <c r="S155" s="136">
        <v>0</v>
      </c>
      <c r="T155" s="137">
        <f t="shared" si="33"/>
        <v>0</v>
      </c>
      <c r="AR155" s="138" t="s">
        <v>147</v>
      </c>
      <c r="AT155" s="138" t="s">
        <v>142</v>
      </c>
      <c r="AU155" s="138" t="s">
        <v>80</v>
      </c>
      <c r="AY155" s="17" t="s">
        <v>139</v>
      </c>
      <c r="BE155" s="139">
        <f t="shared" si="34"/>
        <v>0</v>
      </c>
      <c r="BF155" s="139">
        <f t="shared" si="35"/>
        <v>0</v>
      </c>
      <c r="BG155" s="139">
        <f t="shared" si="36"/>
        <v>0</v>
      </c>
      <c r="BH155" s="139">
        <f t="shared" si="37"/>
        <v>0</v>
      </c>
      <c r="BI155" s="139">
        <f t="shared" si="38"/>
        <v>0</v>
      </c>
      <c r="BJ155" s="17" t="s">
        <v>80</v>
      </c>
      <c r="BK155" s="139">
        <f t="shared" si="39"/>
        <v>0</v>
      </c>
      <c r="BL155" s="17" t="s">
        <v>147</v>
      </c>
      <c r="BM155" s="138" t="s">
        <v>2254</v>
      </c>
    </row>
    <row r="156" spans="2:65" s="1" customFormat="1" ht="16.5" customHeight="1">
      <c r="B156" s="32"/>
      <c r="C156" s="127" t="s">
        <v>999</v>
      </c>
      <c r="D156" s="127" t="s">
        <v>142</v>
      </c>
      <c r="E156" s="128" t="s">
        <v>2255</v>
      </c>
      <c r="F156" s="129" t="s">
        <v>2256</v>
      </c>
      <c r="G156" s="130" t="s">
        <v>2003</v>
      </c>
      <c r="H156" s="131">
        <v>1</v>
      </c>
      <c r="I156" s="132"/>
      <c r="J156" s="133">
        <f t="shared" si="30"/>
        <v>0</v>
      </c>
      <c r="K156" s="129" t="s">
        <v>19</v>
      </c>
      <c r="L156" s="32"/>
      <c r="M156" s="134" t="s">
        <v>19</v>
      </c>
      <c r="N156" s="135" t="s">
        <v>43</v>
      </c>
      <c r="P156" s="136">
        <f t="shared" si="31"/>
        <v>0</v>
      </c>
      <c r="Q156" s="136">
        <v>0</v>
      </c>
      <c r="R156" s="136">
        <f t="shared" si="32"/>
        <v>0</v>
      </c>
      <c r="S156" s="136">
        <v>0</v>
      </c>
      <c r="T156" s="137">
        <f t="shared" si="33"/>
        <v>0</v>
      </c>
      <c r="AR156" s="138" t="s">
        <v>147</v>
      </c>
      <c r="AT156" s="138" t="s">
        <v>142</v>
      </c>
      <c r="AU156" s="138" t="s">
        <v>80</v>
      </c>
      <c r="AY156" s="17" t="s">
        <v>139</v>
      </c>
      <c r="BE156" s="139">
        <f t="shared" si="34"/>
        <v>0</v>
      </c>
      <c r="BF156" s="139">
        <f t="shared" si="35"/>
        <v>0</v>
      </c>
      <c r="BG156" s="139">
        <f t="shared" si="36"/>
        <v>0</v>
      </c>
      <c r="BH156" s="139">
        <f t="shared" si="37"/>
        <v>0</v>
      </c>
      <c r="BI156" s="139">
        <f t="shared" si="38"/>
        <v>0</v>
      </c>
      <c r="BJ156" s="17" t="s">
        <v>80</v>
      </c>
      <c r="BK156" s="139">
        <f t="shared" si="39"/>
        <v>0</v>
      </c>
      <c r="BL156" s="17" t="s">
        <v>147</v>
      </c>
      <c r="BM156" s="138" t="s">
        <v>2257</v>
      </c>
    </row>
    <row r="157" spans="2:65" s="1" customFormat="1" ht="24.25" customHeight="1">
      <c r="B157" s="32"/>
      <c r="C157" s="127" t="s">
        <v>1004</v>
      </c>
      <c r="D157" s="127" t="s">
        <v>142</v>
      </c>
      <c r="E157" s="128" t="s">
        <v>2258</v>
      </c>
      <c r="F157" s="129" t="s">
        <v>2259</v>
      </c>
      <c r="G157" s="130" t="s">
        <v>2003</v>
      </c>
      <c r="H157" s="131">
        <v>5</v>
      </c>
      <c r="I157" s="132"/>
      <c r="J157" s="133">
        <f t="shared" si="30"/>
        <v>0</v>
      </c>
      <c r="K157" s="129" t="s">
        <v>19</v>
      </c>
      <c r="L157" s="32"/>
      <c r="M157" s="134" t="s">
        <v>19</v>
      </c>
      <c r="N157" s="135" t="s">
        <v>43</v>
      </c>
      <c r="P157" s="136">
        <f t="shared" si="31"/>
        <v>0</v>
      </c>
      <c r="Q157" s="136">
        <v>0</v>
      </c>
      <c r="R157" s="136">
        <f t="shared" si="32"/>
        <v>0</v>
      </c>
      <c r="S157" s="136">
        <v>0</v>
      </c>
      <c r="T157" s="137">
        <f t="shared" si="33"/>
        <v>0</v>
      </c>
      <c r="AR157" s="138" t="s">
        <v>147</v>
      </c>
      <c r="AT157" s="138" t="s">
        <v>142</v>
      </c>
      <c r="AU157" s="138" t="s">
        <v>80</v>
      </c>
      <c r="AY157" s="17" t="s">
        <v>139</v>
      </c>
      <c r="BE157" s="139">
        <f t="shared" si="34"/>
        <v>0</v>
      </c>
      <c r="BF157" s="139">
        <f t="shared" si="35"/>
        <v>0</v>
      </c>
      <c r="BG157" s="139">
        <f t="shared" si="36"/>
        <v>0</v>
      </c>
      <c r="BH157" s="139">
        <f t="shared" si="37"/>
        <v>0</v>
      </c>
      <c r="BI157" s="139">
        <f t="shared" si="38"/>
        <v>0</v>
      </c>
      <c r="BJ157" s="17" t="s">
        <v>80</v>
      </c>
      <c r="BK157" s="139">
        <f t="shared" si="39"/>
        <v>0</v>
      </c>
      <c r="BL157" s="17" t="s">
        <v>147</v>
      </c>
      <c r="BM157" s="138" t="s">
        <v>2260</v>
      </c>
    </row>
    <row r="158" spans="2:65" s="1" customFormat="1" ht="21.75" customHeight="1">
      <c r="B158" s="32"/>
      <c r="C158" s="127" t="s">
        <v>1009</v>
      </c>
      <c r="D158" s="127" t="s">
        <v>142</v>
      </c>
      <c r="E158" s="128" t="s">
        <v>2261</v>
      </c>
      <c r="F158" s="129" t="s">
        <v>2262</v>
      </c>
      <c r="G158" s="130" t="s">
        <v>2003</v>
      </c>
      <c r="H158" s="131">
        <v>7</v>
      </c>
      <c r="I158" s="132"/>
      <c r="J158" s="133">
        <f t="shared" si="30"/>
        <v>0</v>
      </c>
      <c r="K158" s="129" t="s">
        <v>19</v>
      </c>
      <c r="L158" s="32"/>
      <c r="M158" s="134" t="s">
        <v>19</v>
      </c>
      <c r="N158" s="135" t="s">
        <v>43</v>
      </c>
      <c r="P158" s="136">
        <f t="shared" si="31"/>
        <v>0</v>
      </c>
      <c r="Q158" s="136">
        <v>0</v>
      </c>
      <c r="R158" s="136">
        <f t="shared" si="32"/>
        <v>0</v>
      </c>
      <c r="S158" s="136">
        <v>0</v>
      </c>
      <c r="T158" s="137">
        <f t="shared" si="33"/>
        <v>0</v>
      </c>
      <c r="AR158" s="138" t="s">
        <v>147</v>
      </c>
      <c r="AT158" s="138" t="s">
        <v>142</v>
      </c>
      <c r="AU158" s="138" t="s">
        <v>80</v>
      </c>
      <c r="AY158" s="17" t="s">
        <v>139</v>
      </c>
      <c r="BE158" s="139">
        <f t="shared" si="34"/>
        <v>0</v>
      </c>
      <c r="BF158" s="139">
        <f t="shared" si="35"/>
        <v>0</v>
      </c>
      <c r="BG158" s="139">
        <f t="shared" si="36"/>
        <v>0</v>
      </c>
      <c r="BH158" s="139">
        <f t="shared" si="37"/>
        <v>0</v>
      </c>
      <c r="BI158" s="139">
        <f t="shared" si="38"/>
        <v>0</v>
      </c>
      <c r="BJ158" s="17" t="s">
        <v>80</v>
      </c>
      <c r="BK158" s="139">
        <f t="shared" si="39"/>
        <v>0</v>
      </c>
      <c r="BL158" s="17" t="s">
        <v>147</v>
      </c>
      <c r="BM158" s="138" t="s">
        <v>2263</v>
      </c>
    </row>
    <row r="159" spans="2:65" s="1" customFormat="1" ht="21.75" customHeight="1">
      <c r="B159" s="32"/>
      <c r="C159" s="127" t="s">
        <v>1014</v>
      </c>
      <c r="D159" s="127" t="s">
        <v>142</v>
      </c>
      <c r="E159" s="128" t="s">
        <v>2264</v>
      </c>
      <c r="F159" s="129" t="s">
        <v>2265</v>
      </c>
      <c r="G159" s="130" t="s">
        <v>2003</v>
      </c>
      <c r="H159" s="131">
        <v>1</v>
      </c>
      <c r="I159" s="132"/>
      <c r="J159" s="133">
        <f t="shared" si="30"/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 t="shared" si="31"/>
        <v>0</v>
      </c>
      <c r="Q159" s="136">
        <v>0</v>
      </c>
      <c r="R159" s="136">
        <f t="shared" si="32"/>
        <v>0</v>
      </c>
      <c r="S159" s="136">
        <v>0</v>
      </c>
      <c r="T159" s="137">
        <f t="shared" si="33"/>
        <v>0</v>
      </c>
      <c r="AR159" s="138" t="s">
        <v>147</v>
      </c>
      <c r="AT159" s="138" t="s">
        <v>142</v>
      </c>
      <c r="AU159" s="138" t="s">
        <v>80</v>
      </c>
      <c r="AY159" s="17" t="s">
        <v>139</v>
      </c>
      <c r="BE159" s="139">
        <f t="shared" si="34"/>
        <v>0</v>
      </c>
      <c r="BF159" s="139">
        <f t="shared" si="35"/>
        <v>0</v>
      </c>
      <c r="BG159" s="139">
        <f t="shared" si="36"/>
        <v>0</v>
      </c>
      <c r="BH159" s="139">
        <f t="shared" si="37"/>
        <v>0</v>
      </c>
      <c r="BI159" s="139">
        <f t="shared" si="38"/>
        <v>0</v>
      </c>
      <c r="BJ159" s="17" t="s">
        <v>80</v>
      </c>
      <c r="BK159" s="139">
        <f t="shared" si="39"/>
        <v>0</v>
      </c>
      <c r="BL159" s="17" t="s">
        <v>147</v>
      </c>
      <c r="BM159" s="138" t="s">
        <v>2266</v>
      </c>
    </row>
    <row r="160" spans="2:65" s="1" customFormat="1" ht="24.25" customHeight="1">
      <c r="B160" s="32"/>
      <c r="C160" s="127" t="s">
        <v>1019</v>
      </c>
      <c r="D160" s="127" t="s">
        <v>142</v>
      </c>
      <c r="E160" s="128" t="s">
        <v>2267</v>
      </c>
      <c r="F160" s="129" t="s">
        <v>2268</v>
      </c>
      <c r="G160" s="130" t="s">
        <v>2003</v>
      </c>
      <c r="H160" s="131">
        <v>1</v>
      </c>
      <c r="I160" s="132"/>
      <c r="J160" s="133">
        <f t="shared" si="30"/>
        <v>0</v>
      </c>
      <c r="K160" s="129" t="s">
        <v>19</v>
      </c>
      <c r="L160" s="32"/>
      <c r="M160" s="134" t="s">
        <v>19</v>
      </c>
      <c r="N160" s="135" t="s">
        <v>43</v>
      </c>
      <c r="P160" s="136">
        <f t="shared" si="31"/>
        <v>0</v>
      </c>
      <c r="Q160" s="136">
        <v>0</v>
      </c>
      <c r="R160" s="136">
        <f t="shared" si="32"/>
        <v>0</v>
      </c>
      <c r="S160" s="136">
        <v>0</v>
      </c>
      <c r="T160" s="137">
        <f t="shared" si="33"/>
        <v>0</v>
      </c>
      <c r="AR160" s="138" t="s">
        <v>147</v>
      </c>
      <c r="AT160" s="138" t="s">
        <v>142</v>
      </c>
      <c r="AU160" s="138" t="s">
        <v>80</v>
      </c>
      <c r="AY160" s="17" t="s">
        <v>139</v>
      </c>
      <c r="BE160" s="139">
        <f t="shared" si="34"/>
        <v>0</v>
      </c>
      <c r="BF160" s="139">
        <f t="shared" si="35"/>
        <v>0</v>
      </c>
      <c r="BG160" s="139">
        <f t="shared" si="36"/>
        <v>0</v>
      </c>
      <c r="BH160" s="139">
        <f t="shared" si="37"/>
        <v>0</v>
      </c>
      <c r="BI160" s="139">
        <f t="shared" si="38"/>
        <v>0</v>
      </c>
      <c r="BJ160" s="17" t="s">
        <v>80</v>
      </c>
      <c r="BK160" s="139">
        <f t="shared" si="39"/>
        <v>0</v>
      </c>
      <c r="BL160" s="17" t="s">
        <v>147</v>
      </c>
      <c r="BM160" s="138" t="s">
        <v>2269</v>
      </c>
    </row>
    <row r="161" spans="2:65" s="11" customFormat="1" ht="26" customHeight="1">
      <c r="B161" s="115"/>
      <c r="D161" s="116" t="s">
        <v>71</v>
      </c>
      <c r="E161" s="117" t="s">
        <v>2270</v>
      </c>
      <c r="F161" s="117" t="s">
        <v>2271</v>
      </c>
      <c r="I161" s="118"/>
      <c r="J161" s="119">
        <f>BK161</f>
        <v>0</v>
      </c>
      <c r="L161" s="115"/>
      <c r="M161" s="120"/>
      <c r="P161" s="121">
        <f>SUM(P162:P182)</f>
        <v>0</v>
      </c>
      <c r="R161" s="121">
        <f>SUM(R162:R182)</f>
        <v>0</v>
      </c>
      <c r="T161" s="122">
        <f>SUM(T162:T182)</f>
        <v>0</v>
      </c>
      <c r="AR161" s="116" t="s">
        <v>80</v>
      </c>
      <c r="AT161" s="123" t="s">
        <v>71</v>
      </c>
      <c r="AU161" s="123" t="s">
        <v>72</v>
      </c>
      <c r="AY161" s="116" t="s">
        <v>139</v>
      </c>
      <c r="BK161" s="124">
        <f>SUM(BK162:BK182)</f>
        <v>0</v>
      </c>
    </row>
    <row r="162" spans="2:65" s="1" customFormat="1" ht="21.75" customHeight="1">
      <c r="B162" s="32"/>
      <c r="C162" s="127" t="s">
        <v>1024</v>
      </c>
      <c r="D162" s="127" t="s">
        <v>142</v>
      </c>
      <c r="E162" s="128" t="s">
        <v>2272</v>
      </c>
      <c r="F162" s="129" t="s">
        <v>2273</v>
      </c>
      <c r="G162" s="130" t="s">
        <v>2003</v>
      </c>
      <c r="H162" s="131">
        <v>5</v>
      </c>
      <c r="I162" s="132"/>
      <c r="J162" s="133">
        <f t="shared" ref="J162:J182" si="40">ROUND(I162*H162,2)</f>
        <v>0</v>
      </c>
      <c r="K162" s="129" t="s">
        <v>19</v>
      </c>
      <c r="L162" s="32"/>
      <c r="M162" s="134" t="s">
        <v>19</v>
      </c>
      <c r="N162" s="135" t="s">
        <v>43</v>
      </c>
      <c r="P162" s="136">
        <f t="shared" ref="P162:P182" si="41">O162*H162</f>
        <v>0</v>
      </c>
      <c r="Q162" s="136">
        <v>0</v>
      </c>
      <c r="R162" s="136">
        <f t="shared" ref="R162:R182" si="42">Q162*H162</f>
        <v>0</v>
      </c>
      <c r="S162" s="136">
        <v>0</v>
      </c>
      <c r="T162" s="137">
        <f t="shared" ref="T162:T182" si="43">S162*H162</f>
        <v>0</v>
      </c>
      <c r="AR162" s="138" t="s">
        <v>147</v>
      </c>
      <c r="AT162" s="138" t="s">
        <v>142</v>
      </c>
      <c r="AU162" s="138" t="s">
        <v>80</v>
      </c>
      <c r="AY162" s="17" t="s">
        <v>139</v>
      </c>
      <c r="BE162" s="139">
        <f t="shared" ref="BE162:BE182" si="44">IF(N162="základní",J162,0)</f>
        <v>0</v>
      </c>
      <c r="BF162" s="139">
        <f t="shared" ref="BF162:BF182" si="45">IF(N162="snížená",J162,0)</f>
        <v>0</v>
      </c>
      <c r="BG162" s="139">
        <f t="shared" ref="BG162:BG182" si="46">IF(N162="zákl. přenesená",J162,0)</f>
        <v>0</v>
      </c>
      <c r="BH162" s="139">
        <f t="shared" ref="BH162:BH182" si="47">IF(N162="sníž. přenesená",J162,0)</f>
        <v>0</v>
      </c>
      <c r="BI162" s="139">
        <f t="shared" ref="BI162:BI182" si="48">IF(N162="nulová",J162,0)</f>
        <v>0</v>
      </c>
      <c r="BJ162" s="17" t="s">
        <v>80</v>
      </c>
      <c r="BK162" s="139">
        <f t="shared" ref="BK162:BK182" si="49">ROUND(I162*H162,2)</f>
        <v>0</v>
      </c>
      <c r="BL162" s="17" t="s">
        <v>147</v>
      </c>
      <c r="BM162" s="138" t="s">
        <v>2274</v>
      </c>
    </row>
    <row r="163" spans="2:65" s="1" customFormat="1" ht="24.25" customHeight="1">
      <c r="B163" s="32"/>
      <c r="C163" s="127" t="s">
        <v>1031</v>
      </c>
      <c r="D163" s="127" t="s">
        <v>142</v>
      </c>
      <c r="E163" s="128" t="s">
        <v>2275</v>
      </c>
      <c r="F163" s="129" t="s">
        <v>2276</v>
      </c>
      <c r="G163" s="130" t="s">
        <v>2003</v>
      </c>
      <c r="H163" s="131">
        <v>2</v>
      </c>
      <c r="I163" s="132"/>
      <c r="J163" s="133">
        <f t="shared" si="40"/>
        <v>0</v>
      </c>
      <c r="K163" s="129" t="s">
        <v>19</v>
      </c>
      <c r="L163" s="32"/>
      <c r="M163" s="134" t="s">
        <v>19</v>
      </c>
      <c r="N163" s="135" t="s">
        <v>43</v>
      </c>
      <c r="P163" s="136">
        <f t="shared" si="41"/>
        <v>0</v>
      </c>
      <c r="Q163" s="136">
        <v>0</v>
      </c>
      <c r="R163" s="136">
        <f t="shared" si="42"/>
        <v>0</v>
      </c>
      <c r="S163" s="136">
        <v>0</v>
      </c>
      <c r="T163" s="137">
        <f t="shared" si="43"/>
        <v>0</v>
      </c>
      <c r="AR163" s="138" t="s">
        <v>147</v>
      </c>
      <c r="AT163" s="138" t="s">
        <v>142</v>
      </c>
      <c r="AU163" s="138" t="s">
        <v>80</v>
      </c>
      <c r="AY163" s="17" t="s">
        <v>139</v>
      </c>
      <c r="BE163" s="139">
        <f t="shared" si="44"/>
        <v>0</v>
      </c>
      <c r="BF163" s="139">
        <f t="shared" si="45"/>
        <v>0</v>
      </c>
      <c r="BG163" s="139">
        <f t="shared" si="46"/>
        <v>0</v>
      </c>
      <c r="BH163" s="139">
        <f t="shared" si="47"/>
        <v>0</v>
      </c>
      <c r="BI163" s="139">
        <f t="shared" si="48"/>
        <v>0</v>
      </c>
      <c r="BJ163" s="17" t="s">
        <v>80</v>
      </c>
      <c r="BK163" s="139">
        <f t="shared" si="49"/>
        <v>0</v>
      </c>
      <c r="BL163" s="17" t="s">
        <v>147</v>
      </c>
      <c r="BM163" s="138" t="s">
        <v>2277</v>
      </c>
    </row>
    <row r="164" spans="2:65" s="1" customFormat="1" ht="24.25" customHeight="1">
      <c r="B164" s="32"/>
      <c r="C164" s="127" t="s">
        <v>1036</v>
      </c>
      <c r="D164" s="127" t="s">
        <v>142</v>
      </c>
      <c r="E164" s="128" t="s">
        <v>2278</v>
      </c>
      <c r="F164" s="129" t="s">
        <v>2279</v>
      </c>
      <c r="G164" s="130" t="s">
        <v>2003</v>
      </c>
      <c r="H164" s="131">
        <v>2</v>
      </c>
      <c r="I164" s="132"/>
      <c r="J164" s="133">
        <f t="shared" si="40"/>
        <v>0</v>
      </c>
      <c r="K164" s="129" t="s">
        <v>19</v>
      </c>
      <c r="L164" s="32"/>
      <c r="M164" s="134" t="s">
        <v>19</v>
      </c>
      <c r="N164" s="135" t="s">
        <v>43</v>
      </c>
      <c r="P164" s="136">
        <f t="shared" si="41"/>
        <v>0</v>
      </c>
      <c r="Q164" s="136">
        <v>0</v>
      </c>
      <c r="R164" s="136">
        <f t="shared" si="42"/>
        <v>0</v>
      </c>
      <c r="S164" s="136">
        <v>0</v>
      </c>
      <c r="T164" s="137">
        <f t="shared" si="43"/>
        <v>0</v>
      </c>
      <c r="AR164" s="138" t="s">
        <v>147</v>
      </c>
      <c r="AT164" s="138" t="s">
        <v>142</v>
      </c>
      <c r="AU164" s="138" t="s">
        <v>80</v>
      </c>
      <c r="AY164" s="17" t="s">
        <v>139</v>
      </c>
      <c r="BE164" s="139">
        <f t="shared" si="44"/>
        <v>0</v>
      </c>
      <c r="BF164" s="139">
        <f t="shared" si="45"/>
        <v>0</v>
      </c>
      <c r="BG164" s="139">
        <f t="shared" si="46"/>
        <v>0</v>
      </c>
      <c r="BH164" s="139">
        <f t="shared" si="47"/>
        <v>0</v>
      </c>
      <c r="BI164" s="139">
        <f t="shared" si="48"/>
        <v>0</v>
      </c>
      <c r="BJ164" s="17" t="s">
        <v>80</v>
      </c>
      <c r="BK164" s="139">
        <f t="shared" si="49"/>
        <v>0</v>
      </c>
      <c r="BL164" s="17" t="s">
        <v>147</v>
      </c>
      <c r="BM164" s="138" t="s">
        <v>2280</v>
      </c>
    </row>
    <row r="165" spans="2:65" s="1" customFormat="1" ht="16.5" customHeight="1">
      <c r="B165" s="32"/>
      <c r="C165" s="127" t="s">
        <v>1041</v>
      </c>
      <c r="D165" s="127" t="s">
        <v>142</v>
      </c>
      <c r="E165" s="128" t="s">
        <v>2281</v>
      </c>
      <c r="F165" s="129" t="s">
        <v>2282</v>
      </c>
      <c r="G165" s="130" t="s">
        <v>2003</v>
      </c>
      <c r="H165" s="131">
        <v>2</v>
      </c>
      <c r="I165" s="132"/>
      <c r="J165" s="133">
        <f t="shared" si="40"/>
        <v>0</v>
      </c>
      <c r="K165" s="129" t="s">
        <v>19</v>
      </c>
      <c r="L165" s="32"/>
      <c r="M165" s="134" t="s">
        <v>19</v>
      </c>
      <c r="N165" s="135" t="s">
        <v>43</v>
      </c>
      <c r="P165" s="136">
        <f t="shared" si="41"/>
        <v>0</v>
      </c>
      <c r="Q165" s="136">
        <v>0</v>
      </c>
      <c r="R165" s="136">
        <f t="shared" si="42"/>
        <v>0</v>
      </c>
      <c r="S165" s="136">
        <v>0</v>
      </c>
      <c r="T165" s="137">
        <f t="shared" si="43"/>
        <v>0</v>
      </c>
      <c r="AR165" s="138" t="s">
        <v>147</v>
      </c>
      <c r="AT165" s="138" t="s">
        <v>142</v>
      </c>
      <c r="AU165" s="138" t="s">
        <v>80</v>
      </c>
      <c r="AY165" s="17" t="s">
        <v>139</v>
      </c>
      <c r="BE165" s="139">
        <f t="shared" si="44"/>
        <v>0</v>
      </c>
      <c r="BF165" s="139">
        <f t="shared" si="45"/>
        <v>0</v>
      </c>
      <c r="BG165" s="139">
        <f t="shared" si="46"/>
        <v>0</v>
      </c>
      <c r="BH165" s="139">
        <f t="shared" si="47"/>
        <v>0</v>
      </c>
      <c r="BI165" s="139">
        <f t="shared" si="48"/>
        <v>0</v>
      </c>
      <c r="BJ165" s="17" t="s">
        <v>80</v>
      </c>
      <c r="BK165" s="139">
        <f t="shared" si="49"/>
        <v>0</v>
      </c>
      <c r="BL165" s="17" t="s">
        <v>147</v>
      </c>
      <c r="BM165" s="138" t="s">
        <v>2283</v>
      </c>
    </row>
    <row r="166" spans="2:65" s="1" customFormat="1" ht="37.75" customHeight="1">
      <c r="B166" s="32"/>
      <c r="C166" s="127" t="s">
        <v>1046</v>
      </c>
      <c r="D166" s="127" t="s">
        <v>142</v>
      </c>
      <c r="E166" s="128" t="s">
        <v>2284</v>
      </c>
      <c r="F166" s="129" t="s">
        <v>2285</v>
      </c>
      <c r="G166" s="130" t="s">
        <v>2003</v>
      </c>
      <c r="H166" s="131">
        <v>13</v>
      </c>
      <c r="I166" s="132"/>
      <c r="J166" s="133">
        <f t="shared" si="40"/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 t="shared" si="41"/>
        <v>0</v>
      </c>
      <c r="Q166" s="136">
        <v>0</v>
      </c>
      <c r="R166" s="136">
        <f t="shared" si="42"/>
        <v>0</v>
      </c>
      <c r="S166" s="136">
        <v>0</v>
      </c>
      <c r="T166" s="137">
        <f t="shared" si="43"/>
        <v>0</v>
      </c>
      <c r="AR166" s="138" t="s">
        <v>147</v>
      </c>
      <c r="AT166" s="138" t="s">
        <v>142</v>
      </c>
      <c r="AU166" s="138" t="s">
        <v>80</v>
      </c>
      <c r="AY166" s="17" t="s">
        <v>139</v>
      </c>
      <c r="BE166" s="139">
        <f t="shared" si="44"/>
        <v>0</v>
      </c>
      <c r="BF166" s="139">
        <f t="shared" si="45"/>
        <v>0</v>
      </c>
      <c r="BG166" s="139">
        <f t="shared" si="46"/>
        <v>0</v>
      </c>
      <c r="BH166" s="139">
        <f t="shared" si="47"/>
        <v>0</v>
      </c>
      <c r="BI166" s="139">
        <f t="shared" si="48"/>
        <v>0</v>
      </c>
      <c r="BJ166" s="17" t="s">
        <v>80</v>
      </c>
      <c r="BK166" s="139">
        <f t="shared" si="49"/>
        <v>0</v>
      </c>
      <c r="BL166" s="17" t="s">
        <v>147</v>
      </c>
      <c r="BM166" s="138" t="s">
        <v>2286</v>
      </c>
    </row>
    <row r="167" spans="2:65" s="1" customFormat="1" ht="37.75" customHeight="1">
      <c r="B167" s="32"/>
      <c r="C167" s="127" t="s">
        <v>1053</v>
      </c>
      <c r="D167" s="127" t="s">
        <v>142</v>
      </c>
      <c r="E167" s="128" t="s">
        <v>2287</v>
      </c>
      <c r="F167" s="129" t="s">
        <v>2288</v>
      </c>
      <c r="G167" s="130" t="s">
        <v>2003</v>
      </c>
      <c r="H167" s="131">
        <v>5</v>
      </c>
      <c r="I167" s="132"/>
      <c r="J167" s="133">
        <f t="shared" si="40"/>
        <v>0</v>
      </c>
      <c r="K167" s="129" t="s">
        <v>19</v>
      </c>
      <c r="L167" s="32"/>
      <c r="M167" s="134" t="s">
        <v>19</v>
      </c>
      <c r="N167" s="135" t="s">
        <v>43</v>
      </c>
      <c r="P167" s="136">
        <f t="shared" si="41"/>
        <v>0</v>
      </c>
      <c r="Q167" s="136">
        <v>0</v>
      </c>
      <c r="R167" s="136">
        <f t="shared" si="42"/>
        <v>0</v>
      </c>
      <c r="S167" s="136">
        <v>0</v>
      </c>
      <c r="T167" s="137">
        <f t="shared" si="43"/>
        <v>0</v>
      </c>
      <c r="AR167" s="138" t="s">
        <v>147</v>
      </c>
      <c r="AT167" s="138" t="s">
        <v>142</v>
      </c>
      <c r="AU167" s="138" t="s">
        <v>80</v>
      </c>
      <c r="AY167" s="17" t="s">
        <v>139</v>
      </c>
      <c r="BE167" s="139">
        <f t="shared" si="44"/>
        <v>0</v>
      </c>
      <c r="BF167" s="139">
        <f t="shared" si="45"/>
        <v>0</v>
      </c>
      <c r="BG167" s="139">
        <f t="shared" si="46"/>
        <v>0</v>
      </c>
      <c r="BH167" s="139">
        <f t="shared" si="47"/>
        <v>0</v>
      </c>
      <c r="BI167" s="139">
        <f t="shared" si="48"/>
        <v>0</v>
      </c>
      <c r="BJ167" s="17" t="s">
        <v>80</v>
      </c>
      <c r="BK167" s="139">
        <f t="shared" si="49"/>
        <v>0</v>
      </c>
      <c r="BL167" s="17" t="s">
        <v>147</v>
      </c>
      <c r="BM167" s="138" t="s">
        <v>2289</v>
      </c>
    </row>
    <row r="168" spans="2:65" s="1" customFormat="1" ht="37.75" customHeight="1">
      <c r="B168" s="32"/>
      <c r="C168" s="127" t="s">
        <v>1061</v>
      </c>
      <c r="D168" s="127" t="s">
        <v>142</v>
      </c>
      <c r="E168" s="128" t="s">
        <v>2290</v>
      </c>
      <c r="F168" s="129" t="s">
        <v>2291</v>
      </c>
      <c r="G168" s="130" t="s">
        <v>2003</v>
      </c>
      <c r="H168" s="131">
        <v>3</v>
      </c>
      <c r="I168" s="132"/>
      <c r="J168" s="133">
        <f t="shared" si="40"/>
        <v>0</v>
      </c>
      <c r="K168" s="129" t="s">
        <v>19</v>
      </c>
      <c r="L168" s="32"/>
      <c r="M168" s="134" t="s">
        <v>19</v>
      </c>
      <c r="N168" s="135" t="s">
        <v>43</v>
      </c>
      <c r="P168" s="136">
        <f t="shared" si="41"/>
        <v>0</v>
      </c>
      <c r="Q168" s="136">
        <v>0</v>
      </c>
      <c r="R168" s="136">
        <f t="shared" si="42"/>
        <v>0</v>
      </c>
      <c r="S168" s="136">
        <v>0</v>
      </c>
      <c r="T168" s="137">
        <f t="shared" si="43"/>
        <v>0</v>
      </c>
      <c r="AR168" s="138" t="s">
        <v>147</v>
      </c>
      <c r="AT168" s="138" t="s">
        <v>142</v>
      </c>
      <c r="AU168" s="138" t="s">
        <v>80</v>
      </c>
      <c r="AY168" s="17" t="s">
        <v>139</v>
      </c>
      <c r="BE168" s="139">
        <f t="shared" si="44"/>
        <v>0</v>
      </c>
      <c r="BF168" s="139">
        <f t="shared" si="45"/>
        <v>0</v>
      </c>
      <c r="BG168" s="139">
        <f t="shared" si="46"/>
        <v>0</v>
      </c>
      <c r="BH168" s="139">
        <f t="shared" si="47"/>
        <v>0</v>
      </c>
      <c r="BI168" s="139">
        <f t="shared" si="48"/>
        <v>0</v>
      </c>
      <c r="BJ168" s="17" t="s">
        <v>80</v>
      </c>
      <c r="BK168" s="139">
        <f t="shared" si="49"/>
        <v>0</v>
      </c>
      <c r="BL168" s="17" t="s">
        <v>147</v>
      </c>
      <c r="BM168" s="138" t="s">
        <v>2292</v>
      </c>
    </row>
    <row r="169" spans="2:65" s="1" customFormat="1" ht="37.75" customHeight="1">
      <c r="B169" s="32"/>
      <c r="C169" s="127" t="s">
        <v>1068</v>
      </c>
      <c r="D169" s="127" t="s">
        <v>142</v>
      </c>
      <c r="E169" s="128" t="s">
        <v>2293</v>
      </c>
      <c r="F169" s="129" t="s">
        <v>2294</v>
      </c>
      <c r="G169" s="130" t="s">
        <v>2003</v>
      </c>
      <c r="H169" s="131">
        <v>2</v>
      </c>
      <c r="I169" s="132"/>
      <c r="J169" s="133">
        <f t="shared" si="40"/>
        <v>0</v>
      </c>
      <c r="K169" s="129" t="s">
        <v>19</v>
      </c>
      <c r="L169" s="32"/>
      <c r="M169" s="134" t="s">
        <v>19</v>
      </c>
      <c r="N169" s="135" t="s">
        <v>43</v>
      </c>
      <c r="P169" s="136">
        <f t="shared" si="41"/>
        <v>0</v>
      </c>
      <c r="Q169" s="136">
        <v>0</v>
      </c>
      <c r="R169" s="136">
        <f t="shared" si="42"/>
        <v>0</v>
      </c>
      <c r="S169" s="136">
        <v>0</v>
      </c>
      <c r="T169" s="137">
        <f t="shared" si="43"/>
        <v>0</v>
      </c>
      <c r="AR169" s="138" t="s">
        <v>147</v>
      </c>
      <c r="AT169" s="138" t="s">
        <v>142</v>
      </c>
      <c r="AU169" s="138" t="s">
        <v>80</v>
      </c>
      <c r="AY169" s="17" t="s">
        <v>139</v>
      </c>
      <c r="BE169" s="139">
        <f t="shared" si="44"/>
        <v>0</v>
      </c>
      <c r="BF169" s="139">
        <f t="shared" si="45"/>
        <v>0</v>
      </c>
      <c r="BG169" s="139">
        <f t="shared" si="46"/>
        <v>0</v>
      </c>
      <c r="BH169" s="139">
        <f t="shared" si="47"/>
        <v>0</v>
      </c>
      <c r="BI169" s="139">
        <f t="shared" si="48"/>
        <v>0</v>
      </c>
      <c r="BJ169" s="17" t="s">
        <v>80</v>
      </c>
      <c r="BK169" s="139">
        <f t="shared" si="49"/>
        <v>0</v>
      </c>
      <c r="BL169" s="17" t="s">
        <v>147</v>
      </c>
      <c r="BM169" s="138" t="s">
        <v>2295</v>
      </c>
    </row>
    <row r="170" spans="2:65" s="1" customFormat="1" ht="16.5" customHeight="1">
      <c r="B170" s="32"/>
      <c r="C170" s="127" t="s">
        <v>1073</v>
      </c>
      <c r="D170" s="127" t="s">
        <v>142</v>
      </c>
      <c r="E170" s="128" t="s">
        <v>2296</v>
      </c>
      <c r="F170" s="129" t="s">
        <v>2297</v>
      </c>
      <c r="G170" s="130" t="s">
        <v>2003</v>
      </c>
      <c r="H170" s="131">
        <v>11</v>
      </c>
      <c r="I170" s="132"/>
      <c r="J170" s="133">
        <f t="shared" si="40"/>
        <v>0</v>
      </c>
      <c r="K170" s="129" t="s">
        <v>19</v>
      </c>
      <c r="L170" s="32"/>
      <c r="M170" s="134" t="s">
        <v>19</v>
      </c>
      <c r="N170" s="135" t="s">
        <v>43</v>
      </c>
      <c r="P170" s="136">
        <f t="shared" si="41"/>
        <v>0</v>
      </c>
      <c r="Q170" s="136">
        <v>0</v>
      </c>
      <c r="R170" s="136">
        <f t="shared" si="42"/>
        <v>0</v>
      </c>
      <c r="S170" s="136">
        <v>0</v>
      </c>
      <c r="T170" s="137">
        <f t="shared" si="43"/>
        <v>0</v>
      </c>
      <c r="AR170" s="138" t="s">
        <v>147</v>
      </c>
      <c r="AT170" s="138" t="s">
        <v>142</v>
      </c>
      <c r="AU170" s="138" t="s">
        <v>80</v>
      </c>
      <c r="AY170" s="17" t="s">
        <v>139</v>
      </c>
      <c r="BE170" s="139">
        <f t="shared" si="44"/>
        <v>0</v>
      </c>
      <c r="BF170" s="139">
        <f t="shared" si="45"/>
        <v>0</v>
      </c>
      <c r="BG170" s="139">
        <f t="shared" si="46"/>
        <v>0</v>
      </c>
      <c r="BH170" s="139">
        <f t="shared" si="47"/>
        <v>0</v>
      </c>
      <c r="BI170" s="139">
        <f t="shared" si="48"/>
        <v>0</v>
      </c>
      <c r="BJ170" s="17" t="s">
        <v>80</v>
      </c>
      <c r="BK170" s="139">
        <f t="shared" si="49"/>
        <v>0</v>
      </c>
      <c r="BL170" s="17" t="s">
        <v>147</v>
      </c>
      <c r="BM170" s="138" t="s">
        <v>2298</v>
      </c>
    </row>
    <row r="171" spans="2:65" s="1" customFormat="1" ht="16.5" customHeight="1">
      <c r="B171" s="32"/>
      <c r="C171" s="127" t="s">
        <v>1078</v>
      </c>
      <c r="D171" s="127" t="s">
        <v>142</v>
      </c>
      <c r="E171" s="128" t="s">
        <v>2299</v>
      </c>
      <c r="F171" s="129" t="s">
        <v>2300</v>
      </c>
      <c r="G171" s="130" t="s">
        <v>2003</v>
      </c>
      <c r="H171" s="131">
        <v>2</v>
      </c>
      <c r="I171" s="132"/>
      <c r="J171" s="133">
        <f t="shared" si="40"/>
        <v>0</v>
      </c>
      <c r="K171" s="129" t="s">
        <v>19</v>
      </c>
      <c r="L171" s="32"/>
      <c r="M171" s="134" t="s">
        <v>19</v>
      </c>
      <c r="N171" s="135" t="s">
        <v>43</v>
      </c>
      <c r="P171" s="136">
        <f t="shared" si="41"/>
        <v>0</v>
      </c>
      <c r="Q171" s="136">
        <v>0</v>
      </c>
      <c r="R171" s="136">
        <f t="shared" si="42"/>
        <v>0</v>
      </c>
      <c r="S171" s="136">
        <v>0</v>
      </c>
      <c r="T171" s="137">
        <f t="shared" si="43"/>
        <v>0</v>
      </c>
      <c r="AR171" s="138" t="s">
        <v>147</v>
      </c>
      <c r="AT171" s="138" t="s">
        <v>142</v>
      </c>
      <c r="AU171" s="138" t="s">
        <v>80</v>
      </c>
      <c r="AY171" s="17" t="s">
        <v>139</v>
      </c>
      <c r="BE171" s="139">
        <f t="shared" si="44"/>
        <v>0</v>
      </c>
      <c r="BF171" s="139">
        <f t="shared" si="45"/>
        <v>0</v>
      </c>
      <c r="BG171" s="139">
        <f t="shared" si="46"/>
        <v>0</v>
      </c>
      <c r="BH171" s="139">
        <f t="shared" si="47"/>
        <v>0</v>
      </c>
      <c r="BI171" s="139">
        <f t="shared" si="48"/>
        <v>0</v>
      </c>
      <c r="BJ171" s="17" t="s">
        <v>80</v>
      </c>
      <c r="BK171" s="139">
        <f t="shared" si="49"/>
        <v>0</v>
      </c>
      <c r="BL171" s="17" t="s">
        <v>147</v>
      </c>
      <c r="BM171" s="138" t="s">
        <v>2301</v>
      </c>
    </row>
    <row r="172" spans="2:65" s="1" customFormat="1" ht="16.5" customHeight="1">
      <c r="B172" s="32"/>
      <c r="C172" s="127" t="s">
        <v>1083</v>
      </c>
      <c r="D172" s="127" t="s">
        <v>142</v>
      </c>
      <c r="E172" s="128" t="s">
        <v>2302</v>
      </c>
      <c r="F172" s="129" t="s">
        <v>2303</v>
      </c>
      <c r="G172" s="130" t="s">
        <v>2003</v>
      </c>
      <c r="H172" s="131">
        <v>3</v>
      </c>
      <c r="I172" s="132"/>
      <c r="J172" s="133">
        <f t="shared" si="40"/>
        <v>0</v>
      </c>
      <c r="K172" s="129" t="s">
        <v>19</v>
      </c>
      <c r="L172" s="32"/>
      <c r="M172" s="134" t="s">
        <v>19</v>
      </c>
      <c r="N172" s="135" t="s">
        <v>43</v>
      </c>
      <c r="P172" s="136">
        <f t="shared" si="41"/>
        <v>0</v>
      </c>
      <c r="Q172" s="136">
        <v>0</v>
      </c>
      <c r="R172" s="136">
        <f t="shared" si="42"/>
        <v>0</v>
      </c>
      <c r="S172" s="136">
        <v>0</v>
      </c>
      <c r="T172" s="137">
        <f t="shared" si="43"/>
        <v>0</v>
      </c>
      <c r="AR172" s="138" t="s">
        <v>147</v>
      </c>
      <c r="AT172" s="138" t="s">
        <v>142</v>
      </c>
      <c r="AU172" s="138" t="s">
        <v>80</v>
      </c>
      <c r="AY172" s="17" t="s">
        <v>139</v>
      </c>
      <c r="BE172" s="139">
        <f t="shared" si="44"/>
        <v>0</v>
      </c>
      <c r="BF172" s="139">
        <f t="shared" si="45"/>
        <v>0</v>
      </c>
      <c r="BG172" s="139">
        <f t="shared" si="46"/>
        <v>0</v>
      </c>
      <c r="BH172" s="139">
        <f t="shared" si="47"/>
        <v>0</v>
      </c>
      <c r="BI172" s="139">
        <f t="shared" si="48"/>
        <v>0</v>
      </c>
      <c r="BJ172" s="17" t="s">
        <v>80</v>
      </c>
      <c r="BK172" s="139">
        <f t="shared" si="49"/>
        <v>0</v>
      </c>
      <c r="BL172" s="17" t="s">
        <v>147</v>
      </c>
      <c r="BM172" s="138" t="s">
        <v>2304</v>
      </c>
    </row>
    <row r="173" spans="2:65" s="1" customFormat="1" ht="16.5" customHeight="1">
      <c r="B173" s="32"/>
      <c r="C173" s="127" t="s">
        <v>1087</v>
      </c>
      <c r="D173" s="127" t="s">
        <v>142</v>
      </c>
      <c r="E173" s="128" t="s">
        <v>2305</v>
      </c>
      <c r="F173" s="129" t="s">
        <v>2306</v>
      </c>
      <c r="G173" s="130" t="s">
        <v>2003</v>
      </c>
      <c r="H173" s="131">
        <v>1</v>
      </c>
      <c r="I173" s="132"/>
      <c r="J173" s="133">
        <f t="shared" si="40"/>
        <v>0</v>
      </c>
      <c r="K173" s="129" t="s">
        <v>19</v>
      </c>
      <c r="L173" s="32"/>
      <c r="M173" s="134" t="s">
        <v>19</v>
      </c>
      <c r="N173" s="135" t="s">
        <v>43</v>
      </c>
      <c r="P173" s="136">
        <f t="shared" si="41"/>
        <v>0</v>
      </c>
      <c r="Q173" s="136">
        <v>0</v>
      </c>
      <c r="R173" s="136">
        <f t="shared" si="42"/>
        <v>0</v>
      </c>
      <c r="S173" s="136">
        <v>0</v>
      </c>
      <c r="T173" s="137">
        <f t="shared" si="43"/>
        <v>0</v>
      </c>
      <c r="AR173" s="138" t="s">
        <v>147</v>
      </c>
      <c r="AT173" s="138" t="s">
        <v>142</v>
      </c>
      <c r="AU173" s="138" t="s">
        <v>80</v>
      </c>
      <c r="AY173" s="17" t="s">
        <v>139</v>
      </c>
      <c r="BE173" s="139">
        <f t="shared" si="44"/>
        <v>0</v>
      </c>
      <c r="BF173" s="139">
        <f t="shared" si="45"/>
        <v>0</v>
      </c>
      <c r="BG173" s="139">
        <f t="shared" si="46"/>
        <v>0</v>
      </c>
      <c r="BH173" s="139">
        <f t="shared" si="47"/>
        <v>0</v>
      </c>
      <c r="BI173" s="139">
        <f t="shared" si="48"/>
        <v>0</v>
      </c>
      <c r="BJ173" s="17" t="s">
        <v>80</v>
      </c>
      <c r="BK173" s="139">
        <f t="shared" si="49"/>
        <v>0</v>
      </c>
      <c r="BL173" s="17" t="s">
        <v>147</v>
      </c>
      <c r="BM173" s="138" t="s">
        <v>2307</v>
      </c>
    </row>
    <row r="174" spans="2:65" s="1" customFormat="1" ht="37.75" customHeight="1">
      <c r="B174" s="32"/>
      <c r="C174" s="127" t="s">
        <v>1091</v>
      </c>
      <c r="D174" s="127" t="s">
        <v>142</v>
      </c>
      <c r="E174" s="128" t="s">
        <v>2308</v>
      </c>
      <c r="F174" s="129" t="s">
        <v>2309</v>
      </c>
      <c r="G174" s="130" t="s">
        <v>2003</v>
      </c>
      <c r="H174" s="131">
        <v>5</v>
      </c>
      <c r="I174" s="132"/>
      <c r="J174" s="133">
        <f t="shared" si="40"/>
        <v>0</v>
      </c>
      <c r="K174" s="129" t="s">
        <v>19</v>
      </c>
      <c r="L174" s="32"/>
      <c r="M174" s="134" t="s">
        <v>19</v>
      </c>
      <c r="N174" s="135" t="s">
        <v>43</v>
      </c>
      <c r="P174" s="136">
        <f t="shared" si="41"/>
        <v>0</v>
      </c>
      <c r="Q174" s="136">
        <v>0</v>
      </c>
      <c r="R174" s="136">
        <f t="shared" si="42"/>
        <v>0</v>
      </c>
      <c r="S174" s="136">
        <v>0</v>
      </c>
      <c r="T174" s="137">
        <f t="shared" si="43"/>
        <v>0</v>
      </c>
      <c r="AR174" s="138" t="s">
        <v>147</v>
      </c>
      <c r="AT174" s="138" t="s">
        <v>142</v>
      </c>
      <c r="AU174" s="138" t="s">
        <v>80</v>
      </c>
      <c r="AY174" s="17" t="s">
        <v>139</v>
      </c>
      <c r="BE174" s="139">
        <f t="shared" si="44"/>
        <v>0</v>
      </c>
      <c r="BF174" s="139">
        <f t="shared" si="45"/>
        <v>0</v>
      </c>
      <c r="BG174" s="139">
        <f t="shared" si="46"/>
        <v>0</v>
      </c>
      <c r="BH174" s="139">
        <f t="shared" si="47"/>
        <v>0</v>
      </c>
      <c r="BI174" s="139">
        <f t="shared" si="48"/>
        <v>0</v>
      </c>
      <c r="BJ174" s="17" t="s">
        <v>80</v>
      </c>
      <c r="BK174" s="139">
        <f t="shared" si="49"/>
        <v>0</v>
      </c>
      <c r="BL174" s="17" t="s">
        <v>147</v>
      </c>
      <c r="BM174" s="138" t="s">
        <v>2310</v>
      </c>
    </row>
    <row r="175" spans="2:65" s="1" customFormat="1" ht="37.75" customHeight="1">
      <c r="B175" s="32"/>
      <c r="C175" s="127" t="s">
        <v>1096</v>
      </c>
      <c r="D175" s="127" t="s">
        <v>142</v>
      </c>
      <c r="E175" s="128" t="s">
        <v>2311</v>
      </c>
      <c r="F175" s="129" t="s">
        <v>2312</v>
      </c>
      <c r="G175" s="130" t="s">
        <v>2003</v>
      </c>
      <c r="H175" s="131">
        <v>2</v>
      </c>
      <c r="I175" s="132"/>
      <c r="J175" s="133">
        <f t="shared" si="40"/>
        <v>0</v>
      </c>
      <c r="K175" s="129" t="s">
        <v>19</v>
      </c>
      <c r="L175" s="32"/>
      <c r="M175" s="134" t="s">
        <v>19</v>
      </c>
      <c r="N175" s="135" t="s">
        <v>43</v>
      </c>
      <c r="P175" s="136">
        <f t="shared" si="41"/>
        <v>0</v>
      </c>
      <c r="Q175" s="136">
        <v>0</v>
      </c>
      <c r="R175" s="136">
        <f t="shared" si="42"/>
        <v>0</v>
      </c>
      <c r="S175" s="136">
        <v>0</v>
      </c>
      <c r="T175" s="137">
        <f t="shared" si="43"/>
        <v>0</v>
      </c>
      <c r="AR175" s="138" t="s">
        <v>147</v>
      </c>
      <c r="AT175" s="138" t="s">
        <v>142</v>
      </c>
      <c r="AU175" s="138" t="s">
        <v>80</v>
      </c>
      <c r="AY175" s="17" t="s">
        <v>139</v>
      </c>
      <c r="BE175" s="139">
        <f t="shared" si="44"/>
        <v>0</v>
      </c>
      <c r="BF175" s="139">
        <f t="shared" si="45"/>
        <v>0</v>
      </c>
      <c r="BG175" s="139">
        <f t="shared" si="46"/>
        <v>0</v>
      </c>
      <c r="BH175" s="139">
        <f t="shared" si="47"/>
        <v>0</v>
      </c>
      <c r="BI175" s="139">
        <f t="shared" si="48"/>
        <v>0</v>
      </c>
      <c r="BJ175" s="17" t="s">
        <v>80</v>
      </c>
      <c r="BK175" s="139">
        <f t="shared" si="49"/>
        <v>0</v>
      </c>
      <c r="BL175" s="17" t="s">
        <v>147</v>
      </c>
      <c r="BM175" s="138" t="s">
        <v>2313</v>
      </c>
    </row>
    <row r="176" spans="2:65" s="1" customFormat="1" ht="37.75" customHeight="1">
      <c r="B176" s="32"/>
      <c r="C176" s="127" t="s">
        <v>1100</v>
      </c>
      <c r="D176" s="127" t="s">
        <v>142</v>
      </c>
      <c r="E176" s="128" t="s">
        <v>2314</v>
      </c>
      <c r="F176" s="129" t="s">
        <v>2315</v>
      </c>
      <c r="G176" s="130" t="s">
        <v>2003</v>
      </c>
      <c r="H176" s="131">
        <v>54</v>
      </c>
      <c r="I176" s="132"/>
      <c r="J176" s="133">
        <f t="shared" si="40"/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 t="shared" si="41"/>
        <v>0</v>
      </c>
      <c r="Q176" s="136">
        <v>0</v>
      </c>
      <c r="R176" s="136">
        <f t="shared" si="42"/>
        <v>0</v>
      </c>
      <c r="S176" s="136">
        <v>0</v>
      </c>
      <c r="T176" s="137">
        <f t="shared" si="43"/>
        <v>0</v>
      </c>
      <c r="AR176" s="138" t="s">
        <v>147</v>
      </c>
      <c r="AT176" s="138" t="s">
        <v>142</v>
      </c>
      <c r="AU176" s="138" t="s">
        <v>80</v>
      </c>
      <c r="AY176" s="17" t="s">
        <v>139</v>
      </c>
      <c r="BE176" s="139">
        <f t="shared" si="44"/>
        <v>0</v>
      </c>
      <c r="BF176" s="139">
        <f t="shared" si="45"/>
        <v>0</v>
      </c>
      <c r="BG176" s="139">
        <f t="shared" si="46"/>
        <v>0</v>
      </c>
      <c r="BH176" s="139">
        <f t="shared" si="47"/>
        <v>0</v>
      </c>
      <c r="BI176" s="139">
        <f t="shared" si="48"/>
        <v>0</v>
      </c>
      <c r="BJ176" s="17" t="s">
        <v>80</v>
      </c>
      <c r="BK176" s="139">
        <f t="shared" si="49"/>
        <v>0</v>
      </c>
      <c r="BL176" s="17" t="s">
        <v>147</v>
      </c>
      <c r="BM176" s="138" t="s">
        <v>2316</v>
      </c>
    </row>
    <row r="177" spans="2:65" s="1" customFormat="1" ht="37.75" customHeight="1">
      <c r="B177" s="32"/>
      <c r="C177" s="127" t="s">
        <v>1105</v>
      </c>
      <c r="D177" s="127" t="s">
        <v>142</v>
      </c>
      <c r="E177" s="128" t="s">
        <v>2317</v>
      </c>
      <c r="F177" s="129" t="s">
        <v>2318</v>
      </c>
      <c r="G177" s="130" t="s">
        <v>2003</v>
      </c>
      <c r="H177" s="131">
        <v>1</v>
      </c>
      <c r="I177" s="132"/>
      <c r="J177" s="133">
        <f t="shared" si="40"/>
        <v>0</v>
      </c>
      <c r="K177" s="129" t="s">
        <v>19</v>
      </c>
      <c r="L177" s="32"/>
      <c r="M177" s="134" t="s">
        <v>19</v>
      </c>
      <c r="N177" s="135" t="s">
        <v>43</v>
      </c>
      <c r="P177" s="136">
        <f t="shared" si="41"/>
        <v>0</v>
      </c>
      <c r="Q177" s="136">
        <v>0</v>
      </c>
      <c r="R177" s="136">
        <f t="shared" si="42"/>
        <v>0</v>
      </c>
      <c r="S177" s="136">
        <v>0</v>
      </c>
      <c r="T177" s="137">
        <f t="shared" si="43"/>
        <v>0</v>
      </c>
      <c r="AR177" s="138" t="s">
        <v>147</v>
      </c>
      <c r="AT177" s="138" t="s">
        <v>142</v>
      </c>
      <c r="AU177" s="138" t="s">
        <v>80</v>
      </c>
      <c r="AY177" s="17" t="s">
        <v>139</v>
      </c>
      <c r="BE177" s="139">
        <f t="shared" si="44"/>
        <v>0</v>
      </c>
      <c r="BF177" s="139">
        <f t="shared" si="45"/>
        <v>0</v>
      </c>
      <c r="BG177" s="139">
        <f t="shared" si="46"/>
        <v>0</v>
      </c>
      <c r="BH177" s="139">
        <f t="shared" si="47"/>
        <v>0</v>
      </c>
      <c r="BI177" s="139">
        <f t="shared" si="48"/>
        <v>0</v>
      </c>
      <c r="BJ177" s="17" t="s">
        <v>80</v>
      </c>
      <c r="BK177" s="139">
        <f t="shared" si="49"/>
        <v>0</v>
      </c>
      <c r="BL177" s="17" t="s">
        <v>147</v>
      </c>
      <c r="BM177" s="138" t="s">
        <v>2319</v>
      </c>
    </row>
    <row r="178" spans="2:65" s="1" customFormat="1" ht="24.25" customHeight="1">
      <c r="B178" s="32"/>
      <c r="C178" s="127" t="s">
        <v>1109</v>
      </c>
      <c r="D178" s="127" t="s">
        <v>142</v>
      </c>
      <c r="E178" s="128" t="s">
        <v>2320</v>
      </c>
      <c r="F178" s="129" t="s">
        <v>2321</v>
      </c>
      <c r="G178" s="130" t="s">
        <v>2003</v>
      </c>
      <c r="H178" s="131">
        <v>15</v>
      </c>
      <c r="I178" s="132"/>
      <c r="J178" s="133">
        <f t="shared" si="40"/>
        <v>0</v>
      </c>
      <c r="K178" s="129" t="s">
        <v>19</v>
      </c>
      <c r="L178" s="32"/>
      <c r="M178" s="134" t="s">
        <v>19</v>
      </c>
      <c r="N178" s="135" t="s">
        <v>43</v>
      </c>
      <c r="P178" s="136">
        <f t="shared" si="41"/>
        <v>0</v>
      </c>
      <c r="Q178" s="136">
        <v>0</v>
      </c>
      <c r="R178" s="136">
        <f t="shared" si="42"/>
        <v>0</v>
      </c>
      <c r="S178" s="136">
        <v>0</v>
      </c>
      <c r="T178" s="137">
        <f t="shared" si="43"/>
        <v>0</v>
      </c>
      <c r="AR178" s="138" t="s">
        <v>147</v>
      </c>
      <c r="AT178" s="138" t="s">
        <v>142</v>
      </c>
      <c r="AU178" s="138" t="s">
        <v>80</v>
      </c>
      <c r="AY178" s="17" t="s">
        <v>139</v>
      </c>
      <c r="BE178" s="139">
        <f t="shared" si="44"/>
        <v>0</v>
      </c>
      <c r="BF178" s="139">
        <f t="shared" si="45"/>
        <v>0</v>
      </c>
      <c r="BG178" s="139">
        <f t="shared" si="46"/>
        <v>0</v>
      </c>
      <c r="BH178" s="139">
        <f t="shared" si="47"/>
        <v>0</v>
      </c>
      <c r="BI178" s="139">
        <f t="shared" si="48"/>
        <v>0</v>
      </c>
      <c r="BJ178" s="17" t="s">
        <v>80</v>
      </c>
      <c r="BK178" s="139">
        <f t="shared" si="49"/>
        <v>0</v>
      </c>
      <c r="BL178" s="17" t="s">
        <v>147</v>
      </c>
      <c r="BM178" s="138" t="s">
        <v>2322</v>
      </c>
    </row>
    <row r="179" spans="2:65" s="1" customFormat="1" ht="33" customHeight="1">
      <c r="B179" s="32"/>
      <c r="C179" s="127" t="s">
        <v>1114</v>
      </c>
      <c r="D179" s="127" t="s">
        <v>142</v>
      </c>
      <c r="E179" s="128" t="s">
        <v>2323</v>
      </c>
      <c r="F179" s="129" t="s">
        <v>2324</v>
      </c>
      <c r="G179" s="130" t="s">
        <v>2003</v>
      </c>
      <c r="H179" s="131">
        <v>63</v>
      </c>
      <c r="I179" s="132"/>
      <c r="J179" s="133">
        <f t="shared" si="40"/>
        <v>0</v>
      </c>
      <c r="K179" s="129" t="s">
        <v>19</v>
      </c>
      <c r="L179" s="32"/>
      <c r="M179" s="134" t="s">
        <v>19</v>
      </c>
      <c r="N179" s="135" t="s">
        <v>43</v>
      </c>
      <c r="P179" s="136">
        <f t="shared" si="41"/>
        <v>0</v>
      </c>
      <c r="Q179" s="136">
        <v>0</v>
      </c>
      <c r="R179" s="136">
        <f t="shared" si="42"/>
        <v>0</v>
      </c>
      <c r="S179" s="136">
        <v>0</v>
      </c>
      <c r="T179" s="137">
        <f t="shared" si="43"/>
        <v>0</v>
      </c>
      <c r="AR179" s="138" t="s">
        <v>147</v>
      </c>
      <c r="AT179" s="138" t="s">
        <v>142</v>
      </c>
      <c r="AU179" s="138" t="s">
        <v>80</v>
      </c>
      <c r="AY179" s="17" t="s">
        <v>139</v>
      </c>
      <c r="BE179" s="139">
        <f t="shared" si="44"/>
        <v>0</v>
      </c>
      <c r="BF179" s="139">
        <f t="shared" si="45"/>
        <v>0</v>
      </c>
      <c r="BG179" s="139">
        <f t="shared" si="46"/>
        <v>0</v>
      </c>
      <c r="BH179" s="139">
        <f t="shared" si="47"/>
        <v>0</v>
      </c>
      <c r="BI179" s="139">
        <f t="shared" si="48"/>
        <v>0</v>
      </c>
      <c r="BJ179" s="17" t="s">
        <v>80</v>
      </c>
      <c r="BK179" s="139">
        <f t="shared" si="49"/>
        <v>0</v>
      </c>
      <c r="BL179" s="17" t="s">
        <v>147</v>
      </c>
      <c r="BM179" s="138" t="s">
        <v>2325</v>
      </c>
    </row>
    <row r="180" spans="2:65" s="1" customFormat="1" ht="33" customHeight="1">
      <c r="B180" s="32"/>
      <c r="C180" s="127" t="s">
        <v>1118</v>
      </c>
      <c r="D180" s="127" t="s">
        <v>142</v>
      </c>
      <c r="E180" s="128" t="s">
        <v>2326</v>
      </c>
      <c r="F180" s="129" t="s">
        <v>2327</v>
      </c>
      <c r="G180" s="130" t="s">
        <v>2003</v>
      </c>
      <c r="H180" s="131">
        <v>28</v>
      </c>
      <c r="I180" s="132"/>
      <c r="J180" s="133">
        <f t="shared" si="40"/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 t="shared" si="41"/>
        <v>0</v>
      </c>
      <c r="Q180" s="136">
        <v>0</v>
      </c>
      <c r="R180" s="136">
        <f t="shared" si="42"/>
        <v>0</v>
      </c>
      <c r="S180" s="136">
        <v>0</v>
      </c>
      <c r="T180" s="137">
        <f t="shared" si="43"/>
        <v>0</v>
      </c>
      <c r="AR180" s="138" t="s">
        <v>147</v>
      </c>
      <c r="AT180" s="138" t="s">
        <v>142</v>
      </c>
      <c r="AU180" s="138" t="s">
        <v>80</v>
      </c>
      <c r="AY180" s="17" t="s">
        <v>139</v>
      </c>
      <c r="BE180" s="139">
        <f t="shared" si="44"/>
        <v>0</v>
      </c>
      <c r="BF180" s="139">
        <f t="shared" si="45"/>
        <v>0</v>
      </c>
      <c r="BG180" s="139">
        <f t="shared" si="46"/>
        <v>0</v>
      </c>
      <c r="BH180" s="139">
        <f t="shared" si="47"/>
        <v>0</v>
      </c>
      <c r="BI180" s="139">
        <f t="shared" si="48"/>
        <v>0</v>
      </c>
      <c r="BJ180" s="17" t="s">
        <v>80</v>
      </c>
      <c r="BK180" s="139">
        <f t="shared" si="49"/>
        <v>0</v>
      </c>
      <c r="BL180" s="17" t="s">
        <v>147</v>
      </c>
      <c r="BM180" s="138" t="s">
        <v>2328</v>
      </c>
    </row>
    <row r="181" spans="2:65" s="1" customFormat="1" ht="24.25" customHeight="1">
      <c r="B181" s="32"/>
      <c r="C181" s="127" t="s">
        <v>1123</v>
      </c>
      <c r="D181" s="127" t="s">
        <v>142</v>
      </c>
      <c r="E181" s="128" t="s">
        <v>2329</v>
      </c>
      <c r="F181" s="129" t="s">
        <v>2330</v>
      </c>
      <c r="G181" s="130" t="s">
        <v>2003</v>
      </c>
      <c r="H181" s="131">
        <v>1</v>
      </c>
      <c r="I181" s="132"/>
      <c r="J181" s="133">
        <f t="shared" si="40"/>
        <v>0</v>
      </c>
      <c r="K181" s="129" t="s">
        <v>19</v>
      </c>
      <c r="L181" s="32"/>
      <c r="M181" s="134" t="s">
        <v>19</v>
      </c>
      <c r="N181" s="135" t="s">
        <v>43</v>
      </c>
      <c r="P181" s="136">
        <f t="shared" si="41"/>
        <v>0</v>
      </c>
      <c r="Q181" s="136">
        <v>0</v>
      </c>
      <c r="R181" s="136">
        <f t="shared" si="42"/>
        <v>0</v>
      </c>
      <c r="S181" s="136">
        <v>0</v>
      </c>
      <c r="T181" s="137">
        <f t="shared" si="43"/>
        <v>0</v>
      </c>
      <c r="AR181" s="138" t="s">
        <v>147</v>
      </c>
      <c r="AT181" s="138" t="s">
        <v>142</v>
      </c>
      <c r="AU181" s="138" t="s">
        <v>80</v>
      </c>
      <c r="AY181" s="17" t="s">
        <v>139</v>
      </c>
      <c r="BE181" s="139">
        <f t="shared" si="44"/>
        <v>0</v>
      </c>
      <c r="BF181" s="139">
        <f t="shared" si="45"/>
        <v>0</v>
      </c>
      <c r="BG181" s="139">
        <f t="shared" si="46"/>
        <v>0</v>
      </c>
      <c r="BH181" s="139">
        <f t="shared" si="47"/>
        <v>0</v>
      </c>
      <c r="BI181" s="139">
        <f t="shared" si="48"/>
        <v>0</v>
      </c>
      <c r="BJ181" s="17" t="s">
        <v>80</v>
      </c>
      <c r="BK181" s="139">
        <f t="shared" si="49"/>
        <v>0</v>
      </c>
      <c r="BL181" s="17" t="s">
        <v>147</v>
      </c>
      <c r="BM181" s="138" t="s">
        <v>2331</v>
      </c>
    </row>
    <row r="182" spans="2:65" s="1" customFormat="1" ht="37.75" customHeight="1">
      <c r="B182" s="32"/>
      <c r="C182" s="127" t="s">
        <v>1127</v>
      </c>
      <c r="D182" s="127" t="s">
        <v>142</v>
      </c>
      <c r="E182" s="128" t="s">
        <v>2332</v>
      </c>
      <c r="F182" s="129" t="s">
        <v>2333</v>
      </c>
      <c r="G182" s="130" t="s">
        <v>2003</v>
      </c>
      <c r="H182" s="131">
        <v>6</v>
      </c>
      <c r="I182" s="132"/>
      <c r="J182" s="133">
        <f t="shared" si="40"/>
        <v>0</v>
      </c>
      <c r="K182" s="129" t="s">
        <v>19</v>
      </c>
      <c r="L182" s="32"/>
      <c r="M182" s="134" t="s">
        <v>19</v>
      </c>
      <c r="N182" s="135" t="s">
        <v>43</v>
      </c>
      <c r="P182" s="136">
        <f t="shared" si="41"/>
        <v>0</v>
      </c>
      <c r="Q182" s="136">
        <v>0</v>
      </c>
      <c r="R182" s="136">
        <f t="shared" si="42"/>
        <v>0</v>
      </c>
      <c r="S182" s="136">
        <v>0</v>
      </c>
      <c r="T182" s="137">
        <f t="shared" si="43"/>
        <v>0</v>
      </c>
      <c r="AR182" s="138" t="s">
        <v>147</v>
      </c>
      <c r="AT182" s="138" t="s">
        <v>142</v>
      </c>
      <c r="AU182" s="138" t="s">
        <v>80</v>
      </c>
      <c r="AY182" s="17" t="s">
        <v>139</v>
      </c>
      <c r="BE182" s="139">
        <f t="shared" si="44"/>
        <v>0</v>
      </c>
      <c r="BF182" s="139">
        <f t="shared" si="45"/>
        <v>0</v>
      </c>
      <c r="BG182" s="139">
        <f t="shared" si="46"/>
        <v>0</v>
      </c>
      <c r="BH182" s="139">
        <f t="shared" si="47"/>
        <v>0</v>
      </c>
      <c r="BI182" s="139">
        <f t="shared" si="48"/>
        <v>0</v>
      </c>
      <c r="BJ182" s="17" t="s">
        <v>80</v>
      </c>
      <c r="BK182" s="139">
        <f t="shared" si="49"/>
        <v>0</v>
      </c>
      <c r="BL182" s="17" t="s">
        <v>147</v>
      </c>
      <c r="BM182" s="138" t="s">
        <v>2334</v>
      </c>
    </row>
    <row r="183" spans="2:65" s="11" customFormat="1" ht="26" customHeight="1">
      <c r="B183" s="115"/>
      <c r="D183" s="116" t="s">
        <v>71</v>
      </c>
      <c r="E183" s="117" t="s">
        <v>2335</v>
      </c>
      <c r="F183" s="117" t="s">
        <v>2336</v>
      </c>
      <c r="I183" s="118"/>
      <c r="J183" s="119">
        <f>BK183</f>
        <v>0</v>
      </c>
      <c r="L183" s="115"/>
      <c r="M183" s="120"/>
      <c r="P183" s="121">
        <f>SUM(P184:P193)</f>
        <v>0</v>
      </c>
      <c r="R183" s="121">
        <f>SUM(R184:R193)</f>
        <v>0</v>
      </c>
      <c r="T183" s="122">
        <f>SUM(T184:T193)</f>
        <v>0</v>
      </c>
      <c r="AR183" s="116" t="s">
        <v>80</v>
      </c>
      <c r="AT183" s="123" t="s">
        <v>71</v>
      </c>
      <c r="AU183" s="123" t="s">
        <v>72</v>
      </c>
      <c r="AY183" s="116" t="s">
        <v>139</v>
      </c>
      <c r="BK183" s="124">
        <f>SUM(BK184:BK193)</f>
        <v>0</v>
      </c>
    </row>
    <row r="184" spans="2:65" s="1" customFormat="1" ht="37.75" customHeight="1">
      <c r="B184" s="32"/>
      <c r="C184" s="127" t="s">
        <v>1131</v>
      </c>
      <c r="D184" s="127" t="s">
        <v>142</v>
      </c>
      <c r="E184" s="128" t="s">
        <v>2337</v>
      </c>
      <c r="F184" s="129" t="s">
        <v>2338</v>
      </c>
      <c r="G184" s="130" t="s">
        <v>2003</v>
      </c>
      <c r="H184" s="131">
        <v>4</v>
      </c>
      <c r="I184" s="132"/>
      <c r="J184" s="133">
        <f t="shared" ref="J184:J193" si="50">ROUND(I184*H184,2)</f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 t="shared" ref="P184:P193" si="51">O184*H184</f>
        <v>0</v>
      </c>
      <c r="Q184" s="136">
        <v>0</v>
      </c>
      <c r="R184" s="136">
        <f t="shared" ref="R184:R193" si="52">Q184*H184</f>
        <v>0</v>
      </c>
      <c r="S184" s="136">
        <v>0</v>
      </c>
      <c r="T184" s="137">
        <f t="shared" ref="T184:T193" si="53">S184*H184</f>
        <v>0</v>
      </c>
      <c r="AR184" s="138" t="s">
        <v>147</v>
      </c>
      <c r="AT184" s="138" t="s">
        <v>142</v>
      </c>
      <c r="AU184" s="138" t="s">
        <v>80</v>
      </c>
      <c r="AY184" s="17" t="s">
        <v>139</v>
      </c>
      <c r="BE184" s="139">
        <f t="shared" ref="BE184:BE193" si="54">IF(N184="základní",J184,0)</f>
        <v>0</v>
      </c>
      <c r="BF184" s="139">
        <f t="shared" ref="BF184:BF193" si="55">IF(N184="snížená",J184,0)</f>
        <v>0</v>
      </c>
      <c r="BG184" s="139">
        <f t="shared" ref="BG184:BG193" si="56">IF(N184="zákl. přenesená",J184,0)</f>
        <v>0</v>
      </c>
      <c r="BH184" s="139">
        <f t="shared" ref="BH184:BH193" si="57">IF(N184="sníž. přenesená",J184,0)</f>
        <v>0</v>
      </c>
      <c r="BI184" s="139">
        <f t="shared" ref="BI184:BI193" si="58">IF(N184="nulová",J184,0)</f>
        <v>0</v>
      </c>
      <c r="BJ184" s="17" t="s">
        <v>80</v>
      </c>
      <c r="BK184" s="139">
        <f t="shared" ref="BK184:BK193" si="59">ROUND(I184*H184,2)</f>
        <v>0</v>
      </c>
      <c r="BL184" s="17" t="s">
        <v>147</v>
      </c>
      <c r="BM184" s="138" t="s">
        <v>2339</v>
      </c>
    </row>
    <row r="185" spans="2:65" s="1" customFormat="1" ht="37.75" customHeight="1">
      <c r="B185" s="32"/>
      <c r="C185" s="127" t="s">
        <v>1136</v>
      </c>
      <c r="D185" s="127" t="s">
        <v>142</v>
      </c>
      <c r="E185" s="128" t="s">
        <v>2340</v>
      </c>
      <c r="F185" s="129" t="s">
        <v>2341</v>
      </c>
      <c r="G185" s="130" t="s">
        <v>2003</v>
      </c>
      <c r="H185" s="131">
        <v>1</v>
      </c>
      <c r="I185" s="132"/>
      <c r="J185" s="133">
        <f t="shared" si="50"/>
        <v>0</v>
      </c>
      <c r="K185" s="129" t="s">
        <v>19</v>
      </c>
      <c r="L185" s="32"/>
      <c r="M185" s="134" t="s">
        <v>19</v>
      </c>
      <c r="N185" s="135" t="s">
        <v>43</v>
      </c>
      <c r="P185" s="136">
        <f t="shared" si="51"/>
        <v>0</v>
      </c>
      <c r="Q185" s="136">
        <v>0</v>
      </c>
      <c r="R185" s="136">
        <f t="shared" si="52"/>
        <v>0</v>
      </c>
      <c r="S185" s="136">
        <v>0</v>
      </c>
      <c r="T185" s="137">
        <f t="shared" si="53"/>
        <v>0</v>
      </c>
      <c r="AR185" s="138" t="s">
        <v>147</v>
      </c>
      <c r="AT185" s="138" t="s">
        <v>142</v>
      </c>
      <c r="AU185" s="138" t="s">
        <v>80</v>
      </c>
      <c r="AY185" s="17" t="s">
        <v>139</v>
      </c>
      <c r="BE185" s="139">
        <f t="shared" si="54"/>
        <v>0</v>
      </c>
      <c r="BF185" s="139">
        <f t="shared" si="55"/>
        <v>0</v>
      </c>
      <c r="BG185" s="139">
        <f t="shared" si="56"/>
        <v>0</v>
      </c>
      <c r="BH185" s="139">
        <f t="shared" si="57"/>
        <v>0</v>
      </c>
      <c r="BI185" s="139">
        <f t="shared" si="58"/>
        <v>0</v>
      </c>
      <c r="BJ185" s="17" t="s">
        <v>80</v>
      </c>
      <c r="BK185" s="139">
        <f t="shared" si="59"/>
        <v>0</v>
      </c>
      <c r="BL185" s="17" t="s">
        <v>147</v>
      </c>
      <c r="BM185" s="138" t="s">
        <v>2342</v>
      </c>
    </row>
    <row r="186" spans="2:65" s="1" customFormat="1" ht="24.25" customHeight="1">
      <c r="B186" s="32"/>
      <c r="C186" s="127" t="s">
        <v>1140</v>
      </c>
      <c r="D186" s="127" t="s">
        <v>142</v>
      </c>
      <c r="E186" s="128" t="s">
        <v>2343</v>
      </c>
      <c r="F186" s="129" t="s">
        <v>2344</v>
      </c>
      <c r="G186" s="130" t="s">
        <v>2003</v>
      </c>
      <c r="H186" s="131">
        <v>2</v>
      </c>
      <c r="I186" s="132"/>
      <c r="J186" s="133">
        <f t="shared" si="50"/>
        <v>0</v>
      </c>
      <c r="K186" s="129" t="s">
        <v>19</v>
      </c>
      <c r="L186" s="32"/>
      <c r="M186" s="134" t="s">
        <v>19</v>
      </c>
      <c r="N186" s="135" t="s">
        <v>43</v>
      </c>
      <c r="P186" s="136">
        <f t="shared" si="51"/>
        <v>0</v>
      </c>
      <c r="Q186" s="136">
        <v>0</v>
      </c>
      <c r="R186" s="136">
        <f t="shared" si="52"/>
        <v>0</v>
      </c>
      <c r="S186" s="136">
        <v>0</v>
      </c>
      <c r="T186" s="137">
        <f t="shared" si="53"/>
        <v>0</v>
      </c>
      <c r="AR186" s="138" t="s">
        <v>147</v>
      </c>
      <c r="AT186" s="138" t="s">
        <v>142</v>
      </c>
      <c r="AU186" s="138" t="s">
        <v>80</v>
      </c>
      <c r="AY186" s="17" t="s">
        <v>139</v>
      </c>
      <c r="BE186" s="139">
        <f t="shared" si="54"/>
        <v>0</v>
      </c>
      <c r="BF186" s="139">
        <f t="shared" si="55"/>
        <v>0</v>
      </c>
      <c r="BG186" s="139">
        <f t="shared" si="56"/>
        <v>0</v>
      </c>
      <c r="BH186" s="139">
        <f t="shared" si="57"/>
        <v>0</v>
      </c>
      <c r="BI186" s="139">
        <f t="shared" si="58"/>
        <v>0</v>
      </c>
      <c r="BJ186" s="17" t="s">
        <v>80</v>
      </c>
      <c r="BK186" s="139">
        <f t="shared" si="59"/>
        <v>0</v>
      </c>
      <c r="BL186" s="17" t="s">
        <v>147</v>
      </c>
      <c r="BM186" s="138" t="s">
        <v>2345</v>
      </c>
    </row>
    <row r="187" spans="2:65" s="1" customFormat="1" ht="24.25" customHeight="1">
      <c r="B187" s="32"/>
      <c r="C187" s="127" t="s">
        <v>1147</v>
      </c>
      <c r="D187" s="127" t="s">
        <v>142</v>
      </c>
      <c r="E187" s="128" t="s">
        <v>2346</v>
      </c>
      <c r="F187" s="129" t="s">
        <v>2347</v>
      </c>
      <c r="G187" s="130" t="s">
        <v>2003</v>
      </c>
      <c r="H187" s="131">
        <v>4</v>
      </c>
      <c r="I187" s="132"/>
      <c r="J187" s="133">
        <f t="shared" si="50"/>
        <v>0</v>
      </c>
      <c r="K187" s="129" t="s">
        <v>19</v>
      </c>
      <c r="L187" s="32"/>
      <c r="M187" s="134" t="s">
        <v>19</v>
      </c>
      <c r="N187" s="135" t="s">
        <v>43</v>
      </c>
      <c r="P187" s="136">
        <f t="shared" si="51"/>
        <v>0</v>
      </c>
      <c r="Q187" s="136">
        <v>0</v>
      </c>
      <c r="R187" s="136">
        <f t="shared" si="52"/>
        <v>0</v>
      </c>
      <c r="S187" s="136">
        <v>0</v>
      </c>
      <c r="T187" s="137">
        <f t="shared" si="53"/>
        <v>0</v>
      </c>
      <c r="AR187" s="138" t="s">
        <v>147</v>
      </c>
      <c r="AT187" s="138" t="s">
        <v>142</v>
      </c>
      <c r="AU187" s="138" t="s">
        <v>80</v>
      </c>
      <c r="AY187" s="17" t="s">
        <v>139</v>
      </c>
      <c r="BE187" s="139">
        <f t="shared" si="54"/>
        <v>0</v>
      </c>
      <c r="BF187" s="139">
        <f t="shared" si="55"/>
        <v>0</v>
      </c>
      <c r="BG187" s="139">
        <f t="shared" si="56"/>
        <v>0</v>
      </c>
      <c r="BH187" s="139">
        <f t="shared" si="57"/>
        <v>0</v>
      </c>
      <c r="BI187" s="139">
        <f t="shared" si="58"/>
        <v>0</v>
      </c>
      <c r="BJ187" s="17" t="s">
        <v>80</v>
      </c>
      <c r="BK187" s="139">
        <f t="shared" si="59"/>
        <v>0</v>
      </c>
      <c r="BL187" s="17" t="s">
        <v>147</v>
      </c>
      <c r="BM187" s="138" t="s">
        <v>2348</v>
      </c>
    </row>
    <row r="188" spans="2:65" s="1" customFormat="1" ht="37.75" customHeight="1">
      <c r="B188" s="32"/>
      <c r="C188" s="127" t="s">
        <v>1154</v>
      </c>
      <c r="D188" s="127" t="s">
        <v>142</v>
      </c>
      <c r="E188" s="128" t="s">
        <v>2349</v>
      </c>
      <c r="F188" s="129" t="s">
        <v>2350</v>
      </c>
      <c r="G188" s="130" t="s">
        <v>2003</v>
      </c>
      <c r="H188" s="131">
        <v>3</v>
      </c>
      <c r="I188" s="132"/>
      <c r="J188" s="133">
        <f t="shared" si="50"/>
        <v>0</v>
      </c>
      <c r="K188" s="129" t="s">
        <v>19</v>
      </c>
      <c r="L188" s="32"/>
      <c r="M188" s="134" t="s">
        <v>19</v>
      </c>
      <c r="N188" s="135" t="s">
        <v>43</v>
      </c>
      <c r="P188" s="136">
        <f t="shared" si="51"/>
        <v>0</v>
      </c>
      <c r="Q188" s="136">
        <v>0</v>
      </c>
      <c r="R188" s="136">
        <f t="shared" si="52"/>
        <v>0</v>
      </c>
      <c r="S188" s="136">
        <v>0</v>
      </c>
      <c r="T188" s="137">
        <f t="shared" si="53"/>
        <v>0</v>
      </c>
      <c r="AR188" s="138" t="s">
        <v>147</v>
      </c>
      <c r="AT188" s="138" t="s">
        <v>142</v>
      </c>
      <c r="AU188" s="138" t="s">
        <v>80</v>
      </c>
      <c r="AY188" s="17" t="s">
        <v>139</v>
      </c>
      <c r="BE188" s="139">
        <f t="shared" si="54"/>
        <v>0</v>
      </c>
      <c r="BF188" s="139">
        <f t="shared" si="55"/>
        <v>0</v>
      </c>
      <c r="BG188" s="139">
        <f t="shared" si="56"/>
        <v>0</v>
      </c>
      <c r="BH188" s="139">
        <f t="shared" si="57"/>
        <v>0</v>
      </c>
      <c r="BI188" s="139">
        <f t="shared" si="58"/>
        <v>0</v>
      </c>
      <c r="BJ188" s="17" t="s">
        <v>80</v>
      </c>
      <c r="BK188" s="139">
        <f t="shared" si="59"/>
        <v>0</v>
      </c>
      <c r="BL188" s="17" t="s">
        <v>147</v>
      </c>
      <c r="BM188" s="138" t="s">
        <v>2351</v>
      </c>
    </row>
    <row r="189" spans="2:65" s="1" customFormat="1" ht="37.75" customHeight="1">
      <c r="B189" s="32"/>
      <c r="C189" s="127" t="s">
        <v>1159</v>
      </c>
      <c r="D189" s="127" t="s">
        <v>142</v>
      </c>
      <c r="E189" s="128" t="s">
        <v>2352</v>
      </c>
      <c r="F189" s="129" t="s">
        <v>2353</v>
      </c>
      <c r="G189" s="130" t="s">
        <v>2003</v>
      </c>
      <c r="H189" s="131">
        <v>3</v>
      </c>
      <c r="I189" s="132"/>
      <c r="J189" s="133">
        <f t="shared" si="50"/>
        <v>0</v>
      </c>
      <c r="K189" s="129" t="s">
        <v>19</v>
      </c>
      <c r="L189" s="32"/>
      <c r="M189" s="134" t="s">
        <v>19</v>
      </c>
      <c r="N189" s="135" t="s">
        <v>43</v>
      </c>
      <c r="P189" s="136">
        <f t="shared" si="51"/>
        <v>0</v>
      </c>
      <c r="Q189" s="136">
        <v>0</v>
      </c>
      <c r="R189" s="136">
        <f t="shared" si="52"/>
        <v>0</v>
      </c>
      <c r="S189" s="136">
        <v>0</v>
      </c>
      <c r="T189" s="137">
        <f t="shared" si="53"/>
        <v>0</v>
      </c>
      <c r="AR189" s="138" t="s">
        <v>147</v>
      </c>
      <c r="AT189" s="138" t="s">
        <v>142</v>
      </c>
      <c r="AU189" s="138" t="s">
        <v>80</v>
      </c>
      <c r="AY189" s="17" t="s">
        <v>139</v>
      </c>
      <c r="BE189" s="139">
        <f t="shared" si="54"/>
        <v>0</v>
      </c>
      <c r="BF189" s="139">
        <f t="shared" si="55"/>
        <v>0</v>
      </c>
      <c r="BG189" s="139">
        <f t="shared" si="56"/>
        <v>0</v>
      </c>
      <c r="BH189" s="139">
        <f t="shared" si="57"/>
        <v>0</v>
      </c>
      <c r="BI189" s="139">
        <f t="shared" si="58"/>
        <v>0</v>
      </c>
      <c r="BJ189" s="17" t="s">
        <v>80</v>
      </c>
      <c r="BK189" s="139">
        <f t="shared" si="59"/>
        <v>0</v>
      </c>
      <c r="BL189" s="17" t="s">
        <v>147</v>
      </c>
      <c r="BM189" s="138" t="s">
        <v>2354</v>
      </c>
    </row>
    <row r="190" spans="2:65" s="1" customFormat="1" ht="37.75" customHeight="1">
      <c r="B190" s="32"/>
      <c r="C190" s="127" t="s">
        <v>1164</v>
      </c>
      <c r="D190" s="127" t="s">
        <v>142</v>
      </c>
      <c r="E190" s="128" t="s">
        <v>2355</v>
      </c>
      <c r="F190" s="129" t="s">
        <v>2356</v>
      </c>
      <c r="G190" s="130" t="s">
        <v>2003</v>
      </c>
      <c r="H190" s="131">
        <v>4</v>
      </c>
      <c r="I190" s="132"/>
      <c r="J190" s="133">
        <f t="shared" si="50"/>
        <v>0</v>
      </c>
      <c r="K190" s="129" t="s">
        <v>19</v>
      </c>
      <c r="L190" s="32"/>
      <c r="M190" s="134" t="s">
        <v>19</v>
      </c>
      <c r="N190" s="135" t="s">
        <v>43</v>
      </c>
      <c r="P190" s="136">
        <f t="shared" si="51"/>
        <v>0</v>
      </c>
      <c r="Q190" s="136">
        <v>0</v>
      </c>
      <c r="R190" s="136">
        <f t="shared" si="52"/>
        <v>0</v>
      </c>
      <c r="S190" s="136">
        <v>0</v>
      </c>
      <c r="T190" s="137">
        <f t="shared" si="53"/>
        <v>0</v>
      </c>
      <c r="AR190" s="138" t="s">
        <v>147</v>
      </c>
      <c r="AT190" s="138" t="s">
        <v>142</v>
      </c>
      <c r="AU190" s="138" t="s">
        <v>80</v>
      </c>
      <c r="AY190" s="17" t="s">
        <v>139</v>
      </c>
      <c r="BE190" s="139">
        <f t="shared" si="54"/>
        <v>0</v>
      </c>
      <c r="BF190" s="139">
        <f t="shared" si="55"/>
        <v>0</v>
      </c>
      <c r="BG190" s="139">
        <f t="shared" si="56"/>
        <v>0</v>
      </c>
      <c r="BH190" s="139">
        <f t="shared" si="57"/>
        <v>0</v>
      </c>
      <c r="BI190" s="139">
        <f t="shared" si="58"/>
        <v>0</v>
      </c>
      <c r="BJ190" s="17" t="s">
        <v>80</v>
      </c>
      <c r="BK190" s="139">
        <f t="shared" si="59"/>
        <v>0</v>
      </c>
      <c r="BL190" s="17" t="s">
        <v>147</v>
      </c>
      <c r="BM190" s="138" t="s">
        <v>2357</v>
      </c>
    </row>
    <row r="191" spans="2:65" s="1" customFormat="1" ht="37.75" customHeight="1">
      <c r="B191" s="32"/>
      <c r="C191" s="127" t="s">
        <v>1172</v>
      </c>
      <c r="D191" s="127" t="s">
        <v>142</v>
      </c>
      <c r="E191" s="128" t="s">
        <v>2358</v>
      </c>
      <c r="F191" s="129" t="s">
        <v>2359</v>
      </c>
      <c r="G191" s="130" t="s">
        <v>2003</v>
      </c>
      <c r="H191" s="131">
        <v>28</v>
      </c>
      <c r="I191" s="132"/>
      <c r="J191" s="133">
        <f t="shared" si="50"/>
        <v>0</v>
      </c>
      <c r="K191" s="129" t="s">
        <v>19</v>
      </c>
      <c r="L191" s="32"/>
      <c r="M191" s="134" t="s">
        <v>19</v>
      </c>
      <c r="N191" s="135" t="s">
        <v>43</v>
      </c>
      <c r="P191" s="136">
        <f t="shared" si="51"/>
        <v>0</v>
      </c>
      <c r="Q191" s="136">
        <v>0</v>
      </c>
      <c r="R191" s="136">
        <f t="shared" si="52"/>
        <v>0</v>
      </c>
      <c r="S191" s="136">
        <v>0</v>
      </c>
      <c r="T191" s="137">
        <f t="shared" si="53"/>
        <v>0</v>
      </c>
      <c r="AR191" s="138" t="s">
        <v>147</v>
      </c>
      <c r="AT191" s="138" t="s">
        <v>142</v>
      </c>
      <c r="AU191" s="138" t="s">
        <v>80</v>
      </c>
      <c r="AY191" s="17" t="s">
        <v>139</v>
      </c>
      <c r="BE191" s="139">
        <f t="shared" si="54"/>
        <v>0</v>
      </c>
      <c r="BF191" s="139">
        <f t="shared" si="55"/>
        <v>0</v>
      </c>
      <c r="BG191" s="139">
        <f t="shared" si="56"/>
        <v>0</v>
      </c>
      <c r="BH191" s="139">
        <f t="shared" si="57"/>
        <v>0</v>
      </c>
      <c r="BI191" s="139">
        <f t="shared" si="58"/>
        <v>0</v>
      </c>
      <c r="BJ191" s="17" t="s">
        <v>80</v>
      </c>
      <c r="BK191" s="139">
        <f t="shared" si="59"/>
        <v>0</v>
      </c>
      <c r="BL191" s="17" t="s">
        <v>147</v>
      </c>
      <c r="BM191" s="138" t="s">
        <v>2360</v>
      </c>
    </row>
    <row r="192" spans="2:65" s="1" customFormat="1" ht="37.75" customHeight="1">
      <c r="B192" s="32"/>
      <c r="C192" s="127" t="s">
        <v>1177</v>
      </c>
      <c r="D192" s="127" t="s">
        <v>142</v>
      </c>
      <c r="E192" s="128" t="s">
        <v>2361</v>
      </c>
      <c r="F192" s="129" t="s">
        <v>2362</v>
      </c>
      <c r="G192" s="130" t="s">
        <v>2003</v>
      </c>
      <c r="H192" s="131">
        <v>8</v>
      </c>
      <c r="I192" s="132"/>
      <c r="J192" s="133">
        <f t="shared" si="50"/>
        <v>0</v>
      </c>
      <c r="K192" s="129" t="s">
        <v>19</v>
      </c>
      <c r="L192" s="32"/>
      <c r="M192" s="134" t="s">
        <v>19</v>
      </c>
      <c r="N192" s="135" t="s">
        <v>43</v>
      </c>
      <c r="P192" s="136">
        <f t="shared" si="51"/>
        <v>0</v>
      </c>
      <c r="Q192" s="136">
        <v>0</v>
      </c>
      <c r="R192" s="136">
        <f t="shared" si="52"/>
        <v>0</v>
      </c>
      <c r="S192" s="136">
        <v>0</v>
      </c>
      <c r="T192" s="137">
        <f t="shared" si="53"/>
        <v>0</v>
      </c>
      <c r="AR192" s="138" t="s">
        <v>147</v>
      </c>
      <c r="AT192" s="138" t="s">
        <v>142</v>
      </c>
      <c r="AU192" s="138" t="s">
        <v>80</v>
      </c>
      <c r="AY192" s="17" t="s">
        <v>139</v>
      </c>
      <c r="BE192" s="139">
        <f t="shared" si="54"/>
        <v>0</v>
      </c>
      <c r="BF192" s="139">
        <f t="shared" si="55"/>
        <v>0</v>
      </c>
      <c r="BG192" s="139">
        <f t="shared" si="56"/>
        <v>0</v>
      </c>
      <c r="BH192" s="139">
        <f t="shared" si="57"/>
        <v>0</v>
      </c>
      <c r="BI192" s="139">
        <f t="shared" si="58"/>
        <v>0</v>
      </c>
      <c r="BJ192" s="17" t="s">
        <v>80</v>
      </c>
      <c r="BK192" s="139">
        <f t="shared" si="59"/>
        <v>0</v>
      </c>
      <c r="BL192" s="17" t="s">
        <v>147</v>
      </c>
      <c r="BM192" s="138" t="s">
        <v>2363</v>
      </c>
    </row>
    <row r="193" spans="2:65" s="1" customFormat="1" ht="37.75" customHeight="1">
      <c r="B193" s="32"/>
      <c r="C193" s="127" t="s">
        <v>1183</v>
      </c>
      <c r="D193" s="127" t="s">
        <v>142</v>
      </c>
      <c r="E193" s="128" t="s">
        <v>2364</v>
      </c>
      <c r="F193" s="129" t="s">
        <v>2365</v>
      </c>
      <c r="G193" s="130" t="s">
        <v>2003</v>
      </c>
      <c r="H193" s="131">
        <v>6</v>
      </c>
      <c r="I193" s="132"/>
      <c r="J193" s="133">
        <f t="shared" si="50"/>
        <v>0</v>
      </c>
      <c r="K193" s="129" t="s">
        <v>19</v>
      </c>
      <c r="L193" s="32"/>
      <c r="M193" s="134" t="s">
        <v>19</v>
      </c>
      <c r="N193" s="135" t="s">
        <v>43</v>
      </c>
      <c r="P193" s="136">
        <f t="shared" si="51"/>
        <v>0</v>
      </c>
      <c r="Q193" s="136">
        <v>0</v>
      </c>
      <c r="R193" s="136">
        <f t="shared" si="52"/>
        <v>0</v>
      </c>
      <c r="S193" s="136">
        <v>0</v>
      </c>
      <c r="T193" s="137">
        <f t="shared" si="53"/>
        <v>0</v>
      </c>
      <c r="AR193" s="138" t="s">
        <v>147</v>
      </c>
      <c r="AT193" s="138" t="s">
        <v>142</v>
      </c>
      <c r="AU193" s="138" t="s">
        <v>80</v>
      </c>
      <c r="AY193" s="17" t="s">
        <v>139</v>
      </c>
      <c r="BE193" s="139">
        <f t="shared" si="54"/>
        <v>0</v>
      </c>
      <c r="BF193" s="139">
        <f t="shared" si="55"/>
        <v>0</v>
      </c>
      <c r="BG193" s="139">
        <f t="shared" si="56"/>
        <v>0</v>
      </c>
      <c r="BH193" s="139">
        <f t="shared" si="57"/>
        <v>0</v>
      </c>
      <c r="BI193" s="139">
        <f t="shared" si="58"/>
        <v>0</v>
      </c>
      <c r="BJ193" s="17" t="s">
        <v>80</v>
      </c>
      <c r="BK193" s="139">
        <f t="shared" si="59"/>
        <v>0</v>
      </c>
      <c r="BL193" s="17" t="s">
        <v>147</v>
      </c>
      <c r="BM193" s="138" t="s">
        <v>2366</v>
      </c>
    </row>
    <row r="194" spans="2:65" s="11" customFormat="1" ht="26" customHeight="1">
      <c r="B194" s="115"/>
      <c r="D194" s="116" t="s">
        <v>71</v>
      </c>
      <c r="E194" s="117" t="s">
        <v>2367</v>
      </c>
      <c r="F194" s="117" t="s">
        <v>2368</v>
      </c>
      <c r="I194" s="118"/>
      <c r="J194" s="119">
        <f>BK194</f>
        <v>0</v>
      </c>
      <c r="L194" s="115"/>
      <c r="M194" s="120"/>
      <c r="P194" s="121">
        <f>SUM(P195:P201)</f>
        <v>0</v>
      </c>
      <c r="R194" s="121">
        <f>SUM(R195:R201)</f>
        <v>0</v>
      </c>
      <c r="T194" s="122">
        <f>SUM(T195:T201)</f>
        <v>0</v>
      </c>
      <c r="AR194" s="116" t="s">
        <v>80</v>
      </c>
      <c r="AT194" s="123" t="s">
        <v>71</v>
      </c>
      <c r="AU194" s="123" t="s">
        <v>72</v>
      </c>
      <c r="AY194" s="116" t="s">
        <v>139</v>
      </c>
      <c r="BK194" s="124">
        <f>SUM(BK195:BK201)</f>
        <v>0</v>
      </c>
    </row>
    <row r="195" spans="2:65" s="1" customFormat="1" ht="24.25" customHeight="1">
      <c r="B195" s="32"/>
      <c r="C195" s="127" t="s">
        <v>1188</v>
      </c>
      <c r="D195" s="127" t="s">
        <v>142</v>
      </c>
      <c r="E195" s="128" t="s">
        <v>2369</v>
      </c>
      <c r="F195" s="129" t="s">
        <v>2370</v>
      </c>
      <c r="G195" s="130" t="s">
        <v>2003</v>
      </c>
      <c r="H195" s="131">
        <v>1</v>
      </c>
      <c r="I195" s="132"/>
      <c r="J195" s="133">
        <f t="shared" ref="J195:J201" si="60">ROUND(I195*H195,2)</f>
        <v>0</v>
      </c>
      <c r="K195" s="129" t="s">
        <v>19</v>
      </c>
      <c r="L195" s="32"/>
      <c r="M195" s="134" t="s">
        <v>19</v>
      </c>
      <c r="N195" s="135" t="s">
        <v>43</v>
      </c>
      <c r="P195" s="136">
        <f t="shared" ref="P195:P201" si="61">O195*H195</f>
        <v>0</v>
      </c>
      <c r="Q195" s="136">
        <v>0</v>
      </c>
      <c r="R195" s="136">
        <f t="shared" ref="R195:R201" si="62">Q195*H195</f>
        <v>0</v>
      </c>
      <c r="S195" s="136">
        <v>0</v>
      </c>
      <c r="T195" s="137">
        <f t="shared" ref="T195:T201" si="63">S195*H195</f>
        <v>0</v>
      </c>
      <c r="AR195" s="138" t="s">
        <v>147</v>
      </c>
      <c r="AT195" s="138" t="s">
        <v>142</v>
      </c>
      <c r="AU195" s="138" t="s">
        <v>80</v>
      </c>
      <c r="AY195" s="17" t="s">
        <v>139</v>
      </c>
      <c r="BE195" s="139">
        <f t="shared" ref="BE195:BE201" si="64">IF(N195="základní",J195,0)</f>
        <v>0</v>
      </c>
      <c r="BF195" s="139">
        <f t="shared" ref="BF195:BF201" si="65">IF(N195="snížená",J195,0)</f>
        <v>0</v>
      </c>
      <c r="BG195" s="139">
        <f t="shared" ref="BG195:BG201" si="66">IF(N195="zákl. přenesená",J195,0)</f>
        <v>0</v>
      </c>
      <c r="BH195" s="139">
        <f t="shared" ref="BH195:BH201" si="67">IF(N195="sníž. přenesená",J195,0)</f>
        <v>0</v>
      </c>
      <c r="BI195" s="139">
        <f t="shared" ref="BI195:BI201" si="68">IF(N195="nulová",J195,0)</f>
        <v>0</v>
      </c>
      <c r="BJ195" s="17" t="s">
        <v>80</v>
      </c>
      <c r="BK195" s="139">
        <f t="shared" ref="BK195:BK201" si="69">ROUND(I195*H195,2)</f>
        <v>0</v>
      </c>
      <c r="BL195" s="17" t="s">
        <v>147</v>
      </c>
      <c r="BM195" s="138" t="s">
        <v>2371</v>
      </c>
    </row>
    <row r="196" spans="2:65" s="1" customFormat="1" ht="24.25" customHeight="1">
      <c r="B196" s="32"/>
      <c r="C196" s="127" t="s">
        <v>1196</v>
      </c>
      <c r="D196" s="127" t="s">
        <v>142</v>
      </c>
      <c r="E196" s="128" t="s">
        <v>2372</v>
      </c>
      <c r="F196" s="129" t="s">
        <v>2373</v>
      </c>
      <c r="G196" s="130" t="s">
        <v>211</v>
      </c>
      <c r="H196" s="131">
        <v>0.2</v>
      </c>
      <c r="I196" s="132"/>
      <c r="J196" s="133">
        <f t="shared" si="60"/>
        <v>0</v>
      </c>
      <c r="K196" s="129" t="s">
        <v>19</v>
      </c>
      <c r="L196" s="32"/>
      <c r="M196" s="134" t="s">
        <v>19</v>
      </c>
      <c r="N196" s="135" t="s">
        <v>43</v>
      </c>
      <c r="P196" s="136">
        <f t="shared" si="61"/>
        <v>0</v>
      </c>
      <c r="Q196" s="136">
        <v>0</v>
      </c>
      <c r="R196" s="136">
        <f t="shared" si="62"/>
        <v>0</v>
      </c>
      <c r="S196" s="136">
        <v>0</v>
      </c>
      <c r="T196" s="137">
        <f t="shared" si="63"/>
        <v>0</v>
      </c>
      <c r="AR196" s="138" t="s">
        <v>147</v>
      </c>
      <c r="AT196" s="138" t="s">
        <v>142</v>
      </c>
      <c r="AU196" s="138" t="s">
        <v>80</v>
      </c>
      <c r="AY196" s="17" t="s">
        <v>139</v>
      </c>
      <c r="BE196" s="139">
        <f t="shared" si="64"/>
        <v>0</v>
      </c>
      <c r="BF196" s="139">
        <f t="shared" si="65"/>
        <v>0</v>
      </c>
      <c r="BG196" s="139">
        <f t="shared" si="66"/>
        <v>0</v>
      </c>
      <c r="BH196" s="139">
        <f t="shared" si="67"/>
        <v>0</v>
      </c>
      <c r="BI196" s="139">
        <f t="shared" si="68"/>
        <v>0</v>
      </c>
      <c r="BJ196" s="17" t="s">
        <v>80</v>
      </c>
      <c r="BK196" s="139">
        <f t="shared" si="69"/>
        <v>0</v>
      </c>
      <c r="BL196" s="17" t="s">
        <v>147</v>
      </c>
      <c r="BM196" s="138" t="s">
        <v>2374</v>
      </c>
    </row>
    <row r="197" spans="2:65" s="1" customFormat="1" ht="16.5" customHeight="1">
      <c r="B197" s="32"/>
      <c r="C197" s="127" t="s">
        <v>1201</v>
      </c>
      <c r="D197" s="127" t="s">
        <v>142</v>
      </c>
      <c r="E197" s="128" t="s">
        <v>2375</v>
      </c>
      <c r="F197" s="129" t="s">
        <v>2376</v>
      </c>
      <c r="G197" s="130" t="s">
        <v>1893</v>
      </c>
      <c r="H197" s="131">
        <v>30</v>
      </c>
      <c r="I197" s="132"/>
      <c r="J197" s="133">
        <f t="shared" si="60"/>
        <v>0</v>
      </c>
      <c r="K197" s="129" t="s">
        <v>19</v>
      </c>
      <c r="L197" s="32"/>
      <c r="M197" s="134" t="s">
        <v>19</v>
      </c>
      <c r="N197" s="135" t="s">
        <v>43</v>
      </c>
      <c r="P197" s="136">
        <f t="shared" si="61"/>
        <v>0</v>
      </c>
      <c r="Q197" s="136">
        <v>0</v>
      </c>
      <c r="R197" s="136">
        <f t="shared" si="62"/>
        <v>0</v>
      </c>
      <c r="S197" s="136">
        <v>0</v>
      </c>
      <c r="T197" s="137">
        <f t="shared" si="63"/>
        <v>0</v>
      </c>
      <c r="AR197" s="138" t="s">
        <v>147</v>
      </c>
      <c r="AT197" s="138" t="s">
        <v>142</v>
      </c>
      <c r="AU197" s="138" t="s">
        <v>80</v>
      </c>
      <c r="AY197" s="17" t="s">
        <v>139</v>
      </c>
      <c r="BE197" s="139">
        <f t="shared" si="64"/>
        <v>0</v>
      </c>
      <c r="BF197" s="139">
        <f t="shared" si="65"/>
        <v>0</v>
      </c>
      <c r="BG197" s="139">
        <f t="shared" si="66"/>
        <v>0</v>
      </c>
      <c r="BH197" s="139">
        <f t="shared" si="67"/>
        <v>0</v>
      </c>
      <c r="BI197" s="139">
        <f t="shared" si="68"/>
        <v>0</v>
      </c>
      <c r="BJ197" s="17" t="s">
        <v>80</v>
      </c>
      <c r="BK197" s="139">
        <f t="shared" si="69"/>
        <v>0</v>
      </c>
      <c r="BL197" s="17" t="s">
        <v>147</v>
      </c>
      <c r="BM197" s="138" t="s">
        <v>2377</v>
      </c>
    </row>
    <row r="198" spans="2:65" s="1" customFormat="1" ht="24.25" customHeight="1">
      <c r="B198" s="32"/>
      <c r="C198" s="127" t="s">
        <v>1207</v>
      </c>
      <c r="D198" s="127" t="s">
        <v>142</v>
      </c>
      <c r="E198" s="128" t="s">
        <v>2378</v>
      </c>
      <c r="F198" s="129" t="s">
        <v>2379</v>
      </c>
      <c r="G198" s="130" t="s">
        <v>2003</v>
      </c>
      <c r="H198" s="131">
        <v>1</v>
      </c>
      <c r="I198" s="132"/>
      <c r="J198" s="133">
        <f t="shared" si="60"/>
        <v>0</v>
      </c>
      <c r="K198" s="129" t="s">
        <v>19</v>
      </c>
      <c r="L198" s="32"/>
      <c r="M198" s="134" t="s">
        <v>19</v>
      </c>
      <c r="N198" s="135" t="s">
        <v>43</v>
      </c>
      <c r="P198" s="136">
        <f t="shared" si="61"/>
        <v>0</v>
      </c>
      <c r="Q198" s="136">
        <v>0</v>
      </c>
      <c r="R198" s="136">
        <f t="shared" si="62"/>
        <v>0</v>
      </c>
      <c r="S198" s="136">
        <v>0</v>
      </c>
      <c r="T198" s="137">
        <f t="shared" si="63"/>
        <v>0</v>
      </c>
      <c r="AR198" s="138" t="s">
        <v>147</v>
      </c>
      <c r="AT198" s="138" t="s">
        <v>142</v>
      </c>
      <c r="AU198" s="138" t="s">
        <v>80</v>
      </c>
      <c r="AY198" s="17" t="s">
        <v>139</v>
      </c>
      <c r="BE198" s="139">
        <f t="shared" si="64"/>
        <v>0</v>
      </c>
      <c r="BF198" s="139">
        <f t="shared" si="65"/>
        <v>0</v>
      </c>
      <c r="BG198" s="139">
        <f t="shared" si="66"/>
        <v>0</v>
      </c>
      <c r="BH198" s="139">
        <f t="shared" si="67"/>
        <v>0</v>
      </c>
      <c r="BI198" s="139">
        <f t="shared" si="68"/>
        <v>0</v>
      </c>
      <c r="BJ198" s="17" t="s">
        <v>80</v>
      </c>
      <c r="BK198" s="139">
        <f t="shared" si="69"/>
        <v>0</v>
      </c>
      <c r="BL198" s="17" t="s">
        <v>147</v>
      </c>
      <c r="BM198" s="138" t="s">
        <v>2380</v>
      </c>
    </row>
    <row r="199" spans="2:65" s="1" customFormat="1" ht="16.5" customHeight="1">
      <c r="B199" s="32"/>
      <c r="C199" s="127" t="s">
        <v>1210</v>
      </c>
      <c r="D199" s="127" t="s">
        <v>142</v>
      </c>
      <c r="E199" s="128" t="s">
        <v>2381</v>
      </c>
      <c r="F199" s="129" t="s">
        <v>2382</v>
      </c>
      <c r="G199" s="130" t="s">
        <v>1893</v>
      </c>
      <c r="H199" s="131">
        <v>15</v>
      </c>
      <c r="I199" s="132"/>
      <c r="J199" s="133">
        <f t="shared" si="60"/>
        <v>0</v>
      </c>
      <c r="K199" s="129" t="s">
        <v>19</v>
      </c>
      <c r="L199" s="32"/>
      <c r="M199" s="134" t="s">
        <v>19</v>
      </c>
      <c r="N199" s="135" t="s">
        <v>43</v>
      </c>
      <c r="P199" s="136">
        <f t="shared" si="61"/>
        <v>0</v>
      </c>
      <c r="Q199" s="136">
        <v>0</v>
      </c>
      <c r="R199" s="136">
        <f t="shared" si="62"/>
        <v>0</v>
      </c>
      <c r="S199" s="136">
        <v>0</v>
      </c>
      <c r="T199" s="137">
        <f t="shared" si="63"/>
        <v>0</v>
      </c>
      <c r="AR199" s="138" t="s">
        <v>147</v>
      </c>
      <c r="AT199" s="138" t="s">
        <v>142</v>
      </c>
      <c r="AU199" s="138" t="s">
        <v>80</v>
      </c>
      <c r="AY199" s="17" t="s">
        <v>139</v>
      </c>
      <c r="BE199" s="139">
        <f t="shared" si="64"/>
        <v>0</v>
      </c>
      <c r="BF199" s="139">
        <f t="shared" si="65"/>
        <v>0</v>
      </c>
      <c r="BG199" s="139">
        <f t="shared" si="66"/>
        <v>0</v>
      </c>
      <c r="BH199" s="139">
        <f t="shared" si="67"/>
        <v>0</v>
      </c>
      <c r="BI199" s="139">
        <f t="shared" si="68"/>
        <v>0</v>
      </c>
      <c r="BJ199" s="17" t="s">
        <v>80</v>
      </c>
      <c r="BK199" s="139">
        <f t="shared" si="69"/>
        <v>0</v>
      </c>
      <c r="BL199" s="17" t="s">
        <v>147</v>
      </c>
      <c r="BM199" s="138" t="s">
        <v>2383</v>
      </c>
    </row>
    <row r="200" spans="2:65" s="1" customFormat="1" ht="16.5" customHeight="1">
      <c r="B200" s="32"/>
      <c r="C200" s="127" t="s">
        <v>1216</v>
      </c>
      <c r="D200" s="127" t="s">
        <v>142</v>
      </c>
      <c r="E200" s="128" t="s">
        <v>2384</v>
      </c>
      <c r="F200" s="129" t="s">
        <v>2385</v>
      </c>
      <c r="G200" s="130" t="s">
        <v>2003</v>
      </c>
      <c r="H200" s="131">
        <v>1</v>
      </c>
      <c r="I200" s="132"/>
      <c r="J200" s="133">
        <f t="shared" si="60"/>
        <v>0</v>
      </c>
      <c r="K200" s="129" t="s">
        <v>19</v>
      </c>
      <c r="L200" s="32"/>
      <c r="M200" s="134" t="s">
        <v>19</v>
      </c>
      <c r="N200" s="135" t="s">
        <v>43</v>
      </c>
      <c r="P200" s="136">
        <f t="shared" si="61"/>
        <v>0</v>
      </c>
      <c r="Q200" s="136">
        <v>0</v>
      </c>
      <c r="R200" s="136">
        <f t="shared" si="62"/>
        <v>0</v>
      </c>
      <c r="S200" s="136">
        <v>0</v>
      </c>
      <c r="T200" s="137">
        <f t="shared" si="63"/>
        <v>0</v>
      </c>
      <c r="AR200" s="138" t="s">
        <v>147</v>
      </c>
      <c r="AT200" s="138" t="s">
        <v>142</v>
      </c>
      <c r="AU200" s="138" t="s">
        <v>80</v>
      </c>
      <c r="AY200" s="17" t="s">
        <v>139</v>
      </c>
      <c r="BE200" s="139">
        <f t="shared" si="64"/>
        <v>0</v>
      </c>
      <c r="BF200" s="139">
        <f t="shared" si="65"/>
        <v>0</v>
      </c>
      <c r="BG200" s="139">
        <f t="shared" si="66"/>
        <v>0</v>
      </c>
      <c r="BH200" s="139">
        <f t="shared" si="67"/>
        <v>0</v>
      </c>
      <c r="BI200" s="139">
        <f t="shared" si="68"/>
        <v>0</v>
      </c>
      <c r="BJ200" s="17" t="s">
        <v>80</v>
      </c>
      <c r="BK200" s="139">
        <f t="shared" si="69"/>
        <v>0</v>
      </c>
      <c r="BL200" s="17" t="s">
        <v>147</v>
      </c>
      <c r="BM200" s="138" t="s">
        <v>2386</v>
      </c>
    </row>
    <row r="201" spans="2:65" s="1" customFormat="1" ht="16.5" customHeight="1">
      <c r="B201" s="32"/>
      <c r="C201" s="127" t="s">
        <v>1219</v>
      </c>
      <c r="D201" s="127" t="s">
        <v>142</v>
      </c>
      <c r="E201" s="128" t="s">
        <v>2387</v>
      </c>
      <c r="F201" s="129" t="s">
        <v>2388</v>
      </c>
      <c r="G201" s="130" t="s">
        <v>2003</v>
      </c>
      <c r="H201" s="131">
        <v>1</v>
      </c>
      <c r="I201" s="132"/>
      <c r="J201" s="133">
        <f t="shared" si="60"/>
        <v>0</v>
      </c>
      <c r="K201" s="129" t="s">
        <v>19</v>
      </c>
      <c r="L201" s="32"/>
      <c r="M201" s="189" t="s">
        <v>19</v>
      </c>
      <c r="N201" s="190" t="s">
        <v>43</v>
      </c>
      <c r="O201" s="191"/>
      <c r="P201" s="192">
        <f t="shared" si="61"/>
        <v>0</v>
      </c>
      <c r="Q201" s="192">
        <v>0</v>
      </c>
      <c r="R201" s="192">
        <f t="shared" si="62"/>
        <v>0</v>
      </c>
      <c r="S201" s="192">
        <v>0</v>
      </c>
      <c r="T201" s="193">
        <f t="shared" si="63"/>
        <v>0</v>
      </c>
      <c r="AR201" s="138" t="s">
        <v>147</v>
      </c>
      <c r="AT201" s="138" t="s">
        <v>142</v>
      </c>
      <c r="AU201" s="138" t="s">
        <v>80</v>
      </c>
      <c r="AY201" s="17" t="s">
        <v>139</v>
      </c>
      <c r="BE201" s="139">
        <f t="shared" si="64"/>
        <v>0</v>
      </c>
      <c r="BF201" s="139">
        <f t="shared" si="65"/>
        <v>0</v>
      </c>
      <c r="BG201" s="139">
        <f t="shared" si="66"/>
        <v>0</v>
      </c>
      <c r="BH201" s="139">
        <f t="shared" si="67"/>
        <v>0</v>
      </c>
      <c r="BI201" s="139">
        <f t="shared" si="68"/>
        <v>0</v>
      </c>
      <c r="BJ201" s="17" t="s">
        <v>80</v>
      </c>
      <c r="BK201" s="139">
        <f t="shared" si="69"/>
        <v>0</v>
      </c>
      <c r="BL201" s="17" t="s">
        <v>147</v>
      </c>
      <c r="BM201" s="138" t="s">
        <v>2389</v>
      </c>
    </row>
    <row r="202" spans="2:65" s="1" customFormat="1" ht="7" customHeight="1"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32"/>
    </row>
  </sheetData>
  <sheetProtection algorithmName="SHA-512" hashValue="UkjVZQmChQS41V5qmToRNh7JoyaHNbLxzEsjguYPEF7nrjPKrkbyRCX6PYmvdu3a7Q9Vw64+FlMii9gTb/JSJQ==" saltValue="ZA3CDCyp/YxEtXlJiUnFsMzNSIQkuCQnamIZV3gJncyAf7Dhg1Yy4sG//aWUAQH5/b0IMsXUQGxzoMnNL+oZDg==" spinCount="100000" sheet="1" objects="1" scenarios="1" formatColumns="0" formatRows="0" autoFilter="0"/>
  <autoFilter ref="C85:K201" xr:uid="{00000000-0009-0000-0000-000007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103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1" t="str">
        <f>'Rekapitulace stavby'!K6</f>
        <v>SŠGS - LÁZNĚ BĚLOHRAD - CVIČNÁ KUCHYNĚ</v>
      </c>
      <c r="F7" s="232"/>
      <c r="G7" s="232"/>
      <c r="H7" s="232"/>
      <c r="L7" s="20"/>
    </row>
    <row r="8" spans="2:46" s="1" customFormat="1" ht="12" hidden="1" customHeight="1">
      <c r="B8" s="32"/>
      <c r="D8" s="27" t="s">
        <v>105</v>
      </c>
      <c r="L8" s="32"/>
    </row>
    <row r="9" spans="2:46" s="1" customFormat="1" ht="16.5" hidden="1" customHeight="1">
      <c r="B9" s="32"/>
      <c r="E9" s="194" t="s">
        <v>2390</v>
      </c>
      <c r="F9" s="233"/>
      <c r="G9" s="233"/>
      <c r="H9" s="233"/>
      <c r="L9" s="32"/>
    </row>
    <row r="10" spans="2:46" s="1" customFormat="1" ht="1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23. 8. 2023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4" t="str">
        <f>'Rekapitulace stavby'!E14</f>
        <v>Vyplň údaj</v>
      </c>
      <c r="F18" s="215"/>
      <c r="G18" s="215"/>
      <c r="H18" s="215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hidden="1" customHeight="1">
      <c r="B24" s="32"/>
      <c r="E24" s="25" t="s">
        <v>107</v>
      </c>
      <c r="I24" s="27" t="s">
        <v>28</v>
      </c>
      <c r="J24" s="25" t="s">
        <v>19</v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20" t="s">
        <v>19</v>
      </c>
      <c r="F27" s="220"/>
      <c r="G27" s="220"/>
      <c r="H27" s="220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ROUND(J83,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ROUND((SUM(BE83:BE95)),  2)</f>
        <v>0</v>
      </c>
      <c r="I33" s="89">
        <v>0.21</v>
      </c>
      <c r="J33" s="88">
        <f>ROUND(((SUM(BE83:BE95))*I33),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ROUND((SUM(BF83:BF95)),  2)</f>
        <v>0</v>
      </c>
      <c r="I34" s="89">
        <v>0.15</v>
      </c>
      <c r="J34" s="88">
        <f>ROUND(((SUM(BF83:BF95))*I34),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ROUND((SUM(BG83:BG95)),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ROUND((SUM(BH83:BH95)),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ROUND((SUM(BI83:BI95)),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" hidden="1"/>
    <row r="42" spans="2:12" ht="11" hidden="1"/>
    <row r="43" spans="2:12" ht="11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108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1" t="str">
        <f>E7</f>
        <v>SŠGS - LÁZNĚ BĚLOHRAD - CVIČNÁ KUCHYNĚ</v>
      </c>
      <c r="F48" s="232"/>
      <c r="G48" s="232"/>
      <c r="H48" s="232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194" t="str">
        <f>E9</f>
        <v>SO99 - Vedlejší rozpočtové náklady</v>
      </c>
      <c r="F50" s="233"/>
      <c r="G50" s="233"/>
      <c r="H50" s="23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Lázně Bělohrad</v>
      </c>
      <c r="I52" s="27" t="s">
        <v>23</v>
      </c>
      <c r="J52" s="49" t="str">
        <f>IF(J12="","",J12)</f>
        <v>23. 8. 2023</v>
      </c>
      <c r="L52" s="32"/>
    </row>
    <row r="53" spans="2:47" s="1" customFormat="1" ht="7" customHeight="1">
      <c r="B53" s="32"/>
      <c r="L53" s="32"/>
    </row>
    <row r="54" spans="2:47" s="1" customFormat="1" ht="15.2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>Ing. Martin Just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Richard Menšík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J83</f>
        <v>0</v>
      </c>
      <c r="L59" s="32"/>
      <c r="AU59" s="17" t="s">
        <v>111</v>
      </c>
    </row>
    <row r="60" spans="2:47" s="8" customFormat="1" ht="25" customHeight="1">
      <c r="B60" s="99"/>
      <c r="D60" s="100" t="s">
        <v>2391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20" customHeight="1">
      <c r="B61" s="103"/>
      <c r="D61" s="104" t="s">
        <v>2392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20" customHeight="1">
      <c r="B62" s="103"/>
      <c r="D62" s="104" t="s">
        <v>2393</v>
      </c>
      <c r="E62" s="105"/>
      <c r="F62" s="105"/>
      <c r="G62" s="105"/>
      <c r="H62" s="105"/>
      <c r="I62" s="105"/>
      <c r="J62" s="106">
        <f>J89</f>
        <v>0</v>
      </c>
      <c r="L62" s="103"/>
    </row>
    <row r="63" spans="2:47" s="9" customFormat="1" ht="20" customHeight="1">
      <c r="B63" s="103"/>
      <c r="D63" s="104" t="s">
        <v>2394</v>
      </c>
      <c r="E63" s="105"/>
      <c r="F63" s="105"/>
      <c r="G63" s="105"/>
      <c r="H63" s="105"/>
      <c r="I63" s="105"/>
      <c r="J63" s="106">
        <f>J94</f>
        <v>0</v>
      </c>
      <c r="L63" s="103"/>
    </row>
    <row r="64" spans="2:47" s="1" customFormat="1" ht="21.75" customHeight="1">
      <c r="B64" s="32"/>
      <c r="L64" s="32"/>
    </row>
    <row r="65" spans="2:12" s="1" customFormat="1" ht="7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7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5" customHeight="1">
      <c r="B70" s="32"/>
      <c r="C70" s="21" t="s">
        <v>124</v>
      </c>
      <c r="L70" s="32"/>
    </row>
    <row r="71" spans="2:12" s="1" customFormat="1" ht="7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231" t="str">
        <f>E7</f>
        <v>SŠGS - LÁZNĚ BĚLOHRAD - CVIČNÁ KUCHYNĚ</v>
      </c>
      <c r="F73" s="232"/>
      <c r="G73" s="232"/>
      <c r="H73" s="232"/>
      <c r="L73" s="32"/>
    </row>
    <row r="74" spans="2:12" s="1" customFormat="1" ht="12" customHeight="1">
      <c r="B74" s="32"/>
      <c r="C74" s="27" t="s">
        <v>105</v>
      </c>
      <c r="L74" s="32"/>
    </row>
    <row r="75" spans="2:12" s="1" customFormat="1" ht="16.5" customHeight="1">
      <c r="B75" s="32"/>
      <c r="E75" s="194" t="str">
        <f>E9</f>
        <v>SO99 - Vedlejší rozpočtové náklady</v>
      </c>
      <c r="F75" s="233"/>
      <c r="G75" s="233"/>
      <c r="H75" s="233"/>
      <c r="L75" s="32"/>
    </row>
    <row r="76" spans="2:12" s="1" customFormat="1" ht="7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>Lázně Bělohrad</v>
      </c>
      <c r="I77" s="27" t="s">
        <v>23</v>
      </c>
      <c r="J77" s="49" t="str">
        <f>IF(J12="","",J12)</f>
        <v>23. 8. 2023</v>
      </c>
      <c r="L77" s="32"/>
    </row>
    <row r="78" spans="2:12" s="1" customFormat="1" ht="7" customHeight="1">
      <c r="B78" s="32"/>
      <c r="L78" s="32"/>
    </row>
    <row r="79" spans="2:12" s="1" customFormat="1" ht="15.25" customHeight="1">
      <c r="B79" s="32"/>
      <c r="C79" s="27" t="s">
        <v>25</v>
      </c>
      <c r="F79" s="25" t="str">
        <f>E15</f>
        <v xml:space="preserve"> </v>
      </c>
      <c r="I79" s="27" t="s">
        <v>31</v>
      </c>
      <c r="J79" s="30" t="str">
        <f>E21</f>
        <v>Ing. Martin Just</v>
      </c>
      <c r="L79" s="32"/>
    </row>
    <row r="80" spans="2:12" s="1" customFormat="1" ht="15.25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>Richard Menšík</v>
      </c>
      <c r="L80" s="32"/>
    </row>
    <row r="81" spans="2:65" s="1" customFormat="1" ht="10.25" customHeight="1">
      <c r="B81" s="32"/>
      <c r="L81" s="32"/>
    </row>
    <row r="82" spans="2:65" s="10" customFormat="1" ht="29.25" customHeight="1">
      <c r="B82" s="107"/>
      <c r="C82" s="108" t="s">
        <v>125</v>
      </c>
      <c r="D82" s="109" t="s">
        <v>57</v>
      </c>
      <c r="E82" s="109" t="s">
        <v>53</v>
      </c>
      <c r="F82" s="109" t="s">
        <v>54</v>
      </c>
      <c r="G82" s="109" t="s">
        <v>126</v>
      </c>
      <c r="H82" s="109" t="s">
        <v>127</v>
      </c>
      <c r="I82" s="109" t="s">
        <v>128</v>
      </c>
      <c r="J82" s="109" t="s">
        <v>110</v>
      </c>
      <c r="K82" s="110" t="s">
        <v>129</v>
      </c>
      <c r="L82" s="107"/>
      <c r="M82" s="56" t="s">
        <v>19</v>
      </c>
      <c r="N82" s="57" t="s">
        <v>42</v>
      </c>
      <c r="O82" s="57" t="s">
        <v>130</v>
      </c>
      <c r="P82" s="57" t="s">
        <v>131</v>
      </c>
      <c r="Q82" s="57" t="s">
        <v>132</v>
      </c>
      <c r="R82" s="57" t="s">
        <v>133</v>
      </c>
      <c r="S82" s="57" t="s">
        <v>134</v>
      </c>
      <c r="T82" s="58" t="s">
        <v>135</v>
      </c>
    </row>
    <row r="83" spans="2:65" s="1" customFormat="1" ht="22.75" customHeight="1">
      <c r="B83" s="32"/>
      <c r="C83" s="61" t="s">
        <v>136</v>
      </c>
      <c r="J83" s="111">
        <f>BK83</f>
        <v>0</v>
      </c>
      <c r="L83" s="32"/>
      <c r="M83" s="59"/>
      <c r="N83" s="50"/>
      <c r="O83" s="50"/>
      <c r="P83" s="112">
        <f>P84</f>
        <v>0</v>
      </c>
      <c r="Q83" s="50"/>
      <c r="R83" s="112">
        <f>R84</f>
        <v>0</v>
      </c>
      <c r="S83" s="50"/>
      <c r="T83" s="113">
        <f>T84</f>
        <v>0</v>
      </c>
      <c r="AT83" s="17" t="s">
        <v>71</v>
      </c>
      <c r="AU83" s="17" t="s">
        <v>111</v>
      </c>
      <c r="BK83" s="114">
        <f>BK84</f>
        <v>0</v>
      </c>
    </row>
    <row r="84" spans="2:65" s="11" customFormat="1" ht="26" customHeight="1">
      <c r="B84" s="115"/>
      <c r="D84" s="116" t="s">
        <v>71</v>
      </c>
      <c r="E84" s="117" t="s">
        <v>2395</v>
      </c>
      <c r="F84" s="117" t="s">
        <v>102</v>
      </c>
      <c r="I84" s="118"/>
      <c r="J84" s="119">
        <f>BK84</f>
        <v>0</v>
      </c>
      <c r="L84" s="115"/>
      <c r="M84" s="120"/>
      <c r="P84" s="121">
        <f>P85+P89+P94</f>
        <v>0</v>
      </c>
      <c r="R84" s="121">
        <f>R85+R89+R94</f>
        <v>0</v>
      </c>
      <c r="T84" s="122">
        <f>T85+T89+T94</f>
        <v>0</v>
      </c>
      <c r="AR84" s="116" t="s">
        <v>197</v>
      </c>
      <c r="AT84" s="123" t="s">
        <v>71</v>
      </c>
      <c r="AU84" s="123" t="s">
        <v>72</v>
      </c>
      <c r="AY84" s="116" t="s">
        <v>139</v>
      </c>
      <c r="BK84" s="124">
        <f>BK85+BK89+BK94</f>
        <v>0</v>
      </c>
    </row>
    <row r="85" spans="2:65" s="11" customFormat="1" ht="22.75" customHeight="1">
      <c r="B85" s="115"/>
      <c r="D85" s="116" t="s">
        <v>71</v>
      </c>
      <c r="E85" s="125" t="s">
        <v>2396</v>
      </c>
      <c r="F85" s="125" t="s">
        <v>2397</v>
      </c>
      <c r="I85" s="118"/>
      <c r="J85" s="126">
        <f>BK85</f>
        <v>0</v>
      </c>
      <c r="L85" s="115"/>
      <c r="M85" s="120"/>
      <c r="P85" s="121">
        <f>SUM(P86:P88)</f>
        <v>0</v>
      </c>
      <c r="R85" s="121">
        <f>SUM(R86:R88)</f>
        <v>0</v>
      </c>
      <c r="T85" s="122">
        <f>SUM(T86:T88)</f>
        <v>0</v>
      </c>
      <c r="AR85" s="116" t="s">
        <v>197</v>
      </c>
      <c r="AT85" s="123" t="s">
        <v>71</v>
      </c>
      <c r="AU85" s="123" t="s">
        <v>80</v>
      </c>
      <c r="AY85" s="116" t="s">
        <v>139</v>
      </c>
      <c r="BK85" s="124">
        <f>SUM(BK86:BK88)</f>
        <v>0</v>
      </c>
    </row>
    <row r="86" spans="2:65" s="1" customFormat="1" ht="24.25" customHeight="1">
      <c r="B86" s="32"/>
      <c r="C86" s="127" t="s">
        <v>80</v>
      </c>
      <c r="D86" s="127" t="s">
        <v>142</v>
      </c>
      <c r="E86" s="128" t="s">
        <v>2398</v>
      </c>
      <c r="F86" s="129" t="s">
        <v>2399</v>
      </c>
      <c r="G86" s="130" t="s">
        <v>2400</v>
      </c>
      <c r="H86" s="131">
        <v>1</v>
      </c>
      <c r="I86" s="132"/>
      <c r="J86" s="133">
        <f>ROUND(I86*H86,2)</f>
        <v>0</v>
      </c>
      <c r="K86" s="129" t="s">
        <v>19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147</v>
      </c>
      <c r="AT86" s="138" t="s">
        <v>142</v>
      </c>
      <c r="AU86" s="138" t="s">
        <v>82</v>
      </c>
      <c r="AY86" s="17" t="s">
        <v>139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147</v>
      </c>
      <c r="BM86" s="138" t="s">
        <v>2401</v>
      </c>
    </row>
    <row r="87" spans="2:65" s="1" customFormat="1" ht="16.5" customHeight="1">
      <c r="B87" s="32"/>
      <c r="C87" s="127" t="s">
        <v>82</v>
      </c>
      <c r="D87" s="127" t="s">
        <v>142</v>
      </c>
      <c r="E87" s="128" t="s">
        <v>2402</v>
      </c>
      <c r="F87" s="129" t="s">
        <v>2385</v>
      </c>
      <c r="G87" s="130" t="s">
        <v>2036</v>
      </c>
      <c r="H87" s="131">
        <v>1</v>
      </c>
      <c r="I87" s="132"/>
      <c r="J87" s="133">
        <f>ROUND(I87*H87,2)</f>
        <v>0</v>
      </c>
      <c r="K87" s="129" t="s">
        <v>146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2403</v>
      </c>
      <c r="AT87" s="138" t="s">
        <v>142</v>
      </c>
      <c r="AU87" s="138" t="s">
        <v>82</v>
      </c>
      <c r="AY87" s="17" t="s">
        <v>139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2403</v>
      </c>
      <c r="BM87" s="138" t="s">
        <v>2404</v>
      </c>
    </row>
    <row r="88" spans="2:65" s="1" customFormat="1" ht="11">
      <c r="B88" s="32"/>
      <c r="D88" s="140" t="s">
        <v>149</v>
      </c>
      <c r="F88" s="141" t="s">
        <v>2405</v>
      </c>
      <c r="I88" s="142"/>
      <c r="L88" s="32"/>
      <c r="M88" s="143"/>
      <c r="T88" s="53"/>
      <c r="AT88" s="17" t="s">
        <v>149</v>
      </c>
      <c r="AU88" s="17" t="s">
        <v>82</v>
      </c>
    </row>
    <row r="89" spans="2:65" s="11" customFormat="1" ht="22.75" customHeight="1">
      <c r="B89" s="115"/>
      <c r="D89" s="116" t="s">
        <v>71</v>
      </c>
      <c r="E89" s="125" t="s">
        <v>2406</v>
      </c>
      <c r="F89" s="125" t="s">
        <v>2407</v>
      </c>
      <c r="I89" s="118"/>
      <c r="J89" s="126">
        <f>BK89</f>
        <v>0</v>
      </c>
      <c r="L89" s="115"/>
      <c r="M89" s="120"/>
      <c r="P89" s="121">
        <f>SUM(P90:P93)</f>
        <v>0</v>
      </c>
      <c r="R89" s="121">
        <f>SUM(R90:R93)</f>
        <v>0</v>
      </c>
      <c r="T89" s="122">
        <f>SUM(T90:T93)</f>
        <v>0</v>
      </c>
      <c r="AR89" s="116" t="s">
        <v>197</v>
      </c>
      <c r="AT89" s="123" t="s">
        <v>71</v>
      </c>
      <c r="AU89" s="123" t="s">
        <v>80</v>
      </c>
      <c r="AY89" s="116" t="s">
        <v>139</v>
      </c>
      <c r="BK89" s="124">
        <f>SUM(BK90:BK93)</f>
        <v>0</v>
      </c>
    </row>
    <row r="90" spans="2:65" s="1" customFormat="1" ht="16.5" customHeight="1">
      <c r="B90" s="32"/>
      <c r="C90" s="127" t="s">
        <v>176</v>
      </c>
      <c r="D90" s="127" t="s">
        <v>142</v>
      </c>
      <c r="E90" s="128" t="s">
        <v>2408</v>
      </c>
      <c r="F90" s="129" t="s">
        <v>2407</v>
      </c>
      <c r="G90" s="130" t="s">
        <v>2036</v>
      </c>
      <c r="H90" s="131">
        <v>1</v>
      </c>
      <c r="I90" s="132"/>
      <c r="J90" s="133">
        <f>ROUND(I90*H90,2)</f>
        <v>0</v>
      </c>
      <c r="K90" s="129" t="s">
        <v>146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2403</v>
      </c>
      <c r="AT90" s="138" t="s">
        <v>142</v>
      </c>
      <c r="AU90" s="138" t="s">
        <v>82</v>
      </c>
      <c r="AY90" s="17" t="s">
        <v>139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2403</v>
      </c>
      <c r="BM90" s="138" t="s">
        <v>2409</v>
      </c>
    </row>
    <row r="91" spans="2:65" s="1" customFormat="1" ht="11">
      <c r="B91" s="32"/>
      <c r="D91" s="140" t="s">
        <v>149</v>
      </c>
      <c r="F91" s="141" t="s">
        <v>2410</v>
      </c>
      <c r="I91" s="142"/>
      <c r="L91" s="32"/>
      <c r="M91" s="143"/>
      <c r="T91" s="53"/>
      <c r="AT91" s="17" t="s">
        <v>149</v>
      </c>
      <c r="AU91" s="17" t="s">
        <v>82</v>
      </c>
    </row>
    <row r="92" spans="2:65" s="1" customFormat="1" ht="16.5" customHeight="1">
      <c r="B92" s="32"/>
      <c r="C92" s="127" t="s">
        <v>147</v>
      </c>
      <c r="D92" s="127" t="s">
        <v>142</v>
      </c>
      <c r="E92" s="128" t="s">
        <v>2411</v>
      </c>
      <c r="F92" s="129" t="s">
        <v>2412</v>
      </c>
      <c r="G92" s="130" t="s">
        <v>2036</v>
      </c>
      <c r="H92" s="131">
        <v>1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147</v>
      </c>
      <c r="AT92" s="138" t="s">
        <v>142</v>
      </c>
      <c r="AU92" s="138" t="s">
        <v>82</v>
      </c>
      <c r="AY92" s="17" t="s">
        <v>139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147</v>
      </c>
      <c r="BM92" s="138" t="s">
        <v>2413</v>
      </c>
    </row>
    <row r="93" spans="2:65" s="1" customFormat="1" ht="24.25" customHeight="1">
      <c r="B93" s="32"/>
      <c r="C93" s="127" t="s">
        <v>197</v>
      </c>
      <c r="D93" s="127" t="s">
        <v>142</v>
      </c>
      <c r="E93" s="128" t="s">
        <v>2414</v>
      </c>
      <c r="F93" s="129" t="s">
        <v>2415</v>
      </c>
      <c r="G93" s="130" t="s">
        <v>2036</v>
      </c>
      <c r="H93" s="131">
        <v>1</v>
      </c>
      <c r="I93" s="132"/>
      <c r="J93" s="133">
        <f>ROUND(I93*H93,2)</f>
        <v>0</v>
      </c>
      <c r="K93" s="129" t="s">
        <v>19</v>
      </c>
      <c r="L93" s="32"/>
      <c r="M93" s="134" t="s">
        <v>19</v>
      </c>
      <c r="N93" s="135" t="s">
        <v>43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147</v>
      </c>
      <c r="AT93" s="138" t="s">
        <v>142</v>
      </c>
      <c r="AU93" s="138" t="s">
        <v>82</v>
      </c>
      <c r="AY93" s="17" t="s">
        <v>139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80</v>
      </c>
      <c r="BK93" s="139">
        <f>ROUND(I93*H93,2)</f>
        <v>0</v>
      </c>
      <c r="BL93" s="17" t="s">
        <v>147</v>
      </c>
      <c r="BM93" s="138" t="s">
        <v>2416</v>
      </c>
    </row>
    <row r="94" spans="2:65" s="11" customFormat="1" ht="22.75" customHeight="1">
      <c r="B94" s="115"/>
      <c r="D94" s="116" t="s">
        <v>71</v>
      </c>
      <c r="E94" s="125" t="s">
        <v>2417</v>
      </c>
      <c r="F94" s="125" t="s">
        <v>2418</v>
      </c>
      <c r="I94" s="118"/>
      <c r="J94" s="126">
        <f>BK94</f>
        <v>0</v>
      </c>
      <c r="L94" s="115"/>
      <c r="M94" s="120"/>
      <c r="P94" s="121">
        <f>P95</f>
        <v>0</v>
      </c>
      <c r="R94" s="121">
        <f>R95</f>
        <v>0</v>
      </c>
      <c r="T94" s="122">
        <f>T95</f>
        <v>0</v>
      </c>
      <c r="AR94" s="116" t="s">
        <v>197</v>
      </c>
      <c r="AT94" s="123" t="s">
        <v>71</v>
      </c>
      <c r="AU94" s="123" t="s">
        <v>80</v>
      </c>
      <c r="AY94" s="116" t="s">
        <v>139</v>
      </c>
      <c r="BK94" s="124">
        <f>BK95</f>
        <v>0</v>
      </c>
    </row>
    <row r="95" spans="2:65" s="1" customFormat="1" ht="24.25" customHeight="1">
      <c r="B95" s="32"/>
      <c r="C95" s="127" t="s">
        <v>203</v>
      </c>
      <c r="D95" s="127" t="s">
        <v>142</v>
      </c>
      <c r="E95" s="128" t="s">
        <v>2419</v>
      </c>
      <c r="F95" s="129" t="s">
        <v>2420</v>
      </c>
      <c r="G95" s="130" t="s">
        <v>2036</v>
      </c>
      <c r="H95" s="131">
        <v>1</v>
      </c>
      <c r="I95" s="132"/>
      <c r="J95" s="133">
        <f>ROUND(I95*H95,2)</f>
        <v>0</v>
      </c>
      <c r="K95" s="129" t="s">
        <v>19</v>
      </c>
      <c r="L95" s="32"/>
      <c r="M95" s="189" t="s">
        <v>19</v>
      </c>
      <c r="N95" s="190" t="s">
        <v>43</v>
      </c>
      <c r="O95" s="191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138" t="s">
        <v>147</v>
      </c>
      <c r="AT95" s="138" t="s">
        <v>142</v>
      </c>
      <c r="AU95" s="138" t="s">
        <v>82</v>
      </c>
      <c r="AY95" s="17" t="s">
        <v>139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147</v>
      </c>
      <c r="BM95" s="138" t="s">
        <v>2421</v>
      </c>
    </row>
    <row r="96" spans="2:65" s="1" customFormat="1" ht="7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</sheetData>
  <sheetProtection algorithmName="SHA-512" hashValue="6CVLA9JCGkYHAirG6u523yOK84/Y9fMT5a4ZR0oFyOmGYSWeVGNb5inYDYQdn1zuh0qGsT/Ksfn8nIZDHEQy4Q==" saltValue="/lbiNVDGgFQBQY5MIM6GFHLGbHmj3bl3OEI+P57in0oul7GG6fWh4noKt6MEhzUeVRDl01WtKxBHxlRTrLWtkQ==" spinCount="100000" sheet="1" objects="1" scenarios="1" formatColumns="0" formatRows="0" autoFilter="0"/>
  <autoFilter ref="C82:K95" xr:uid="{00000000-0009-0000-0000-000008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800-000000000000}"/>
    <hyperlink ref="F91" r:id="rId2" xr:uid="{00000000-0004-0000-08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SO00 - Bourací práce</vt:lpstr>
      <vt:lpstr>SO01 - Stavební práce</vt:lpstr>
      <vt:lpstr>SO02 - Zdravotechnika</vt:lpstr>
      <vt:lpstr>SO03 - Tuková kanalizace</vt:lpstr>
      <vt:lpstr>SO05 - ÚT</vt:lpstr>
      <vt:lpstr>SO06 - VZT</vt:lpstr>
      <vt:lpstr>SO07 - Elektroinstalace</vt:lpstr>
      <vt:lpstr>SO99 - Vedlejší rozpočtov...</vt:lpstr>
      <vt:lpstr>'Rekapitulace stavby'!Názvy_tisku</vt:lpstr>
      <vt:lpstr>'SO00 - Bourací práce'!Názvy_tisku</vt:lpstr>
      <vt:lpstr>'SO01 - Stavební práce'!Názvy_tisku</vt:lpstr>
      <vt:lpstr>'SO02 - Zdravotechnika'!Názvy_tisku</vt:lpstr>
      <vt:lpstr>'SO03 - Tuková kanalizace'!Názvy_tisku</vt:lpstr>
      <vt:lpstr>'SO05 - ÚT'!Názvy_tisku</vt:lpstr>
      <vt:lpstr>'SO06 - VZT'!Názvy_tisku</vt:lpstr>
      <vt:lpstr>'SO07 - Elektroinstalace'!Názvy_tisku</vt:lpstr>
      <vt:lpstr>'SO99 - Vedlejší rozpočtov...'!Názvy_tisku</vt:lpstr>
      <vt:lpstr>'Rekapitulace stavby'!Oblast_tisku</vt:lpstr>
      <vt:lpstr>'SO00 - Bourací práce'!Oblast_tisku</vt:lpstr>
      <vt:lpstr>'SO01 - Stavební práce'!Oblast_tisku</vt:lpstr>
      <vt:lpstr>'SO02 - Zdravotechnika'!Oblast_tisku</vt:lpstr>
      <vt:lpstr>'SO03 - Tuková kanalizace'!Oblast_tisku</vt:lpstr>
      <vt:lpstr>'SO05 - ÚT'!Oblast_tisku</vt:lpstr>
      <vt:lpstr>'SO06 - VZT'!Oblast_tisku</vt:lpstr>
      <vt:lpstr>'SO07 - Elektroinstalace'!Oblast_tisku</vt:lpstr>
      <vt:lpstr>'SO99 - Vedlejší rozpočtov...'!Oblast_tisku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DESKTOP-UKI54LE\Richard Menšík</dc:creator>
  <cp:lastModifiedBy>Alena Zahradníková</cp:lastModifiedBy>
  <dcterms:created xsi:type="dcterms:W3CDTF">2023-12-14T14:32:24Z</dcterms:created>
  <dcterms:modified xsi:type="dcterms:W3CDTF">2023-12-17T04:21:54Z</dcterms:modified>
</cp:coreProperties>
</file>